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P:\CORONAVIRUS\RELATÓRIOS PUBLICAÇÃO PORTAL\"/>
    </mc:Choice>
  </mc:AlternateContent>
  <xr:revisionPtr revIDLastSave="0" documentId="13_ncr:1_{AF07D38C-000C-4CA9-96B2-799D79328C5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AUDE" sheetId="3" r:id="rId1"/>
    <sheet name="SOCIAL" sheetId="4" r:id="rId2"/>
    <sheet name="MUNICIPIO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5" i="3" l="1"/>
  <c r="E33" i="5" l="1"/>
  <c r="K30" i="5"/>
  <c r="E132" i="3" l="1"/>
  <c r="J124" i="3"/>
  <c r="J123" i="3"/>
  <c r="J122" i="3"/>
  <c r="E34" i="5" l="1"/>
  <c r="J121" i="3" l="1"/>
  <c r="M22" i="4" l="1"/>
  <c r="L22" i="4"/>
  <c r="E131" i="3"/>
  <c r="J119" i="3"/>
  <c r="J118" i="3" l="1"/>
  <c r="J117" i="3"/>
  <c r="J115" i="3"/>
  <c r="J114" i="3"/>
  <c r="J105" i="3"/>
  <c r="J104" i="3"/>
  <c r="J103" i="3"/>
  <c r="J102" i="3"/>
  <c r="J101" i="3"/>
  <c r="J100" i="3"/>
  <c r="J99" i="3"/>
  <c r="J98" i="3"/>
  <c r="J97" i="3"/>
  <c r="J116" i="3"/>
  <c r="J110" i="3"/>
  <c r="J109" i="3"/>
  <c r="K117" i="3" l="1"/>
  <c r="K100" i="3"/>
  <c r="E133" i="3" s="1"/>
  <c r="K109" i="3"/>
  <c r="J27" i="5"/>
  <c r="J21" i="4" l="1"/>
  <c r="J20" i="4"/>
  <c r="J19" i="4"/>
  <c r="J18" i="4"/>
  <c r="K18" i="4" s="1"/>
  <c r="J15" i="4"/>
  <c r="K22" i="4" l="1"/>
  <c r="E26" i="4"/>
  <c r="J26" i="5"/>
  <c r="J94" i="3" l="1"/>
  <c r="J14" i="4" l="1"/>
  <c r="J13" i="4"/>
  <c r="J93" i="3" l="1"/>
  <c r="E25" i="4" l="1"/>
  <c r="E27" i="4" s="1"/>
  <c r="J90" i="3" l="1"/>
  <c r="J89" i="3" l="1"/>
  <c r="J88" i="3" l="1"/>
  <c r="J87" i="3"/>
  <c r="J86" i="3"/>
  <c r="J85" i="3"/>
  <c r="J25" i="5" l="1"/>
  <c r="J24" i="5" l="1"/>
  <c r="J23" i="5"/>
  <c r="K23" i="5" l="1"/>
  <c r="J22" i="5"/>
  <c r="J7" i="4" l="1"/>
  <c r="J84" i="3" l="1"/>
  <c r="J21" i="5" l="1"/>
  <c r="J20" i="5" l="1"/>
  <c r="K20" i="5" s="1"/>
  <c r="L20" i="5" s="1"/>
  <c r="M20" i="5" s="1"/>
  <c r="J19" i="5"/>
  <c r="J18" i="5"/>
  <c r="J17" i="5"/>
  <c r="J16" i="5"/>
  <c r="J15" i="5"/>
  <c r="J14" i="5"/>
  <c r="J13" i="5"/>
  <c r="J12" i="5"/>
  <c r="J11" i="5"/>
  <c r="J10" i="5"/>
  <c r="K10" i="5" s="1"/>
  <c r="L10" i="5" s="1"/>
  <c r="M10" i="5" s="1"/>
  <c r="J9" i="5"/>
  <c r="J8" i="5"/>
  <c r="J7" i="5"/>
  <c r="K15" i="5" l="1"/>
  <c r="L15" i="5" s="1"/>
  <c r="M15" i="5" s="1"/>
  <c r="K8" i="5"/>
  <c r="K18" i="5"/>
  <c r="L18" i="5" s="1"/>
  <c r="M18" i="5" s="1"/>
  <c r="K11" i="5"/>
  <c r="L11" i="5" s="1"/>
  <c r="M11" i="5" s="1"/>
  <c r="J83" i="3"/>
  <c r="L8" i="5" l="1"/>
  <c r="J82" i="3"/>
  <c r="J81" i="3"/>
  <c r="J80" i="3"/>
  <c r="J79" i="3"/>
  <c r="J78" i="3"/>
  <c r="J77" i="3"/>
  <c r="J76" i="3"/>
  <c r="J75" i="3"/>
  <c r="J74" i="3"/>
  <c r="E35" i="5" l="1"/>
  <c r="L30" i="5"/>
  <c r="M8" i="5"/>
  <c r="M30" i="5" s="1"/>
  <c r="J73" i="3"/>
  <c r="J72" i="3" l="1"/>
  <c r="K72" i="3" s="1"/>
  <c r="E128" i="3" s="1"/>
  <c r="J70" i="3"/>
  <c r="L72" i="3" l="1"/>
  <c r="J71" i="3"/>
  <c r="J69" i="3" l="1"/>
  <c r="J68" i="3" l="1"/>
  <c r="J67" i="3" l="1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2" i="3" l="1"/>
  <c r="J45" i="3"/>
  <c r="J44" i="3"/>
  <c r="J43" i="3" l="1"/>
  <c r="K43" i="3" s="1"/>
  <c r="L43" i="3" s="1"/>
  <c r="M43" i="3" s="1"/>
  <c r="J11" i="3" l="1"/>
  <c r="J12" i="3"/>
  <c r="J13" i="3"/>
  <c r="J14" i="3"/>
  <c r="J15" i="3"/>
  <c r="J16" i="3"/>
  <c r="J17" i="3"/>
  <c r="J18" i="3"/>
  <c r="J19" i="3"/>
  <c r="J20" i="3"/>
  <c r="J21" i="3"/>
  <c r="J22" i="3"/>
  <c r="J23" i="3"/>
  <c r="J25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10" i="3"/>
  <c r="J9" i="3"/>
  <c r="J8" i="3"/>
  <c r="J7" i="3"/>
  <c r="K7" i="3"/>
  <c r="E130" i="3" l="1"/>
  <c r="K23" i="3"/>
  <c r="E129" i="3" s="1"/>
  <c r="E134" i="3" l="1"/>
  <c r="L23" i="3"/>
  <c r="L125" i="3" s="1"/>
  <c r="M23" i="3" l="1"/>
  <c r="M125" i="3" s="1"/>
</calcChain>
</file>

<file path=xl/sharedStrings.xml><?xml version="1.0" encoding="utf-8"?>
<sst xmlns="http://schemas.openxmlformats.org/spreadsheetml/2006/main" count="1011" uniqueCount="364">
  <si>
    <t xml:space="preserve">MAICON WILL EIRELI </t>
  </si>
  <si>
    <t>SEBOLD COMERCIAL</t>
  </si>
  <si>
    <t>PROLINTEC</t>
  </si>
  <si>
    <t>SGANZERLA</t>
  </si>
  <si>
    <t>ZAMARCHI</t>
  </si>
  <si>
    <t>VITOR PISA</t>
  </si>
  <si>
    <t>PAULO BARAO</t>
  </si>
  <si>
    <t>BERGO EQUIPAMENTOS</t>
  </si>
  <si>
    <t>AUTAVI EQUIPAMENTOS</t>
  </si>
  <si>
    <t>CIS AMAUC</t>
  </si>
  <si>
    <t>HOSPITAL SÃO JORGE</t>
  </si>
  <si>
    <t>CIS AMOSC</t>
  </si>
  <si>
    <t>Vinculado</t>
  </si>
  <si>
    <t>DESPESA REFERENTE À AQUISIÇÃO DE 4 FARDOS DE PAPEL TOALHA PARA UTILIZAÇÃO NAS UBS.</t>
  </si>
  <si>
    <t>DESPESA REFERENTE À AQUISIÇÃO DE 100 PACOTES DE PAPEL TOALHA PARA UTILIZAÇÃO NAS UBS.</t>
  </si>
  <si>
    <t>DESPESA REFERENTE À AQUISIÇÃO DE 30 CAIXAS DE MASCARA DUPLA.</t>
  </si>
  <si>
    <t>DESPESA REFERENTE AQUISIÇÃO DE PAPEL TOALHA E ALCOOL ESPUMA.</t>
  </si>
  <si>
    <t>DESPESA REFERENTE AQUISIÇÃO DE MASCARAS.</t>
  </si>
  <si>
    <t>DESPESA REFERENTE AQUISIÇÃO DE UM GERADOR DE OZONIO E UM SOPRADOR.</t>
  </si>
  <si>
    <t>DESPESA REFERENTE SERVIÇO DE SOM DE RUA PARA ORIENTAÇÃO DA POPULAÇÃO QUANTO A NECESSIDADE DE ISOLAMENTO SOCIAL.</t>
  </si>
  <si>
    <t>DESPESA REFERENTE A AQUISIÇÃO DE MACACÃO PROSHIELD.</t>
  </si>
  <si>
    <t>DESPESA REFERENTE A AQUISIÇÃO DE MASCARA FACIAL TRANSPARENTE.</t>
  </si>
  <si>
    <t>PELA DESPESA EMPENHADA REFERENTE MATERIAIS HOSPITALARES (ALCOOL GEL, AVENTAL, MÁSCARA, OCULOS DE PROTEÇÃO, TOUCA E LUVAS).</t>
  </si>
  <si>
    <t>PELA DESPESA EMPENHADA REFERENTE COMPRA DE 20UN DE ALCOOL EM GEL 70% 5L.</t>
  </si>
  <si>
    <t>PELA DESPESA EMPENHADA REFERENTE AQUISIÇÃO DE EPI'S.</t>
  </si>
  <si>
    <t>DESPESA REFERENTE PRESTAÇÃO SERVIÇOS DE ATENÇÃO Á SAUDE DE TRIAGEM E INTERNAÇÃO HOSPITALAR.</t>
  </si>
  <si>
    <t xml:space="preserve">HERDAL DISTRIBUIDORA </t>
  </si>
  <si>
    <t>DESPESA REFERENTE A AQUISIÇÃO DE SACOS HAMPER INFECTANTE 100Lt DESTINADOS A ACOMODAÇÃO PARA MATERIAL CONTAMINADO.</t>
  </si>
  <si>
    <t>Próprio</t>
  </si>
  <si>
    <t>RECURSO PROPRIO</t>
  </si>
  <si>
    <t>RECURSO VINCULADO</t>
  </si>
  <si>
    <t>LUCIANA SALETE</t>
  </si>
  <si>
    <t>Vinculado Covid</t>
  </si>
  <si>
    <t>RECURSO VINCULADO COVID</t>
  </si>
  <si>
    <t>DESPESA REFERENTE AQUISIÇÃO DE ADESIVOS PARA DEMONSTRAÇÃO DE ESPAÇOES ENTRE AS PESSOAS.</t>
  </si>
  <si>
    <t>07.851.992/0001-00</t>
  </si>
  <si>
    <t>18.712.730/0001-80</t>
  </si>
  <si>
    <t>09.196.745/0001-42</t>
  </si>
  <si>
    <t>01.733.086/0001-24</t>
  </si>
  <si>
    <t>75.294.462/0001-68</t>
  </si>
  <si>
    <t>11.259.83/0001-10</t>
  </si>
  <si>
    <t>28.198.306/0001-13</t>
  </si>
  <si>
    <t>933.076.409-68</t>
  </si>
  <si>
    <t>00.328.116/0001-54</t>
  </si>
  <si>
    <t>27.529.453/0001-66</t>
  </si>
  <si>
    <t>07.654.807/0001-97</t>
  </si>
  <si>
    <t>80.104.284/0001-03</t>
  </si>
  <si>
    <t>01.336.261/0001-40</t>
  </si>
  <si>
    <t>08.421.986/0001-85</t>
  </si>
  <si>
    <t>Papel toalha</t>
  </si>
  <si>
    <t>Unid.</t>
  </si>
  <si>
    <t>PT</t>
  </si>
  <si>
    <t xml:space="preserve">Máscara </t>
  </si>
  <si>
    <t>CX</t>
  </si>
  <si>
    <t>Compra Direta</t>
  </si>
  <si>
    <t>Alcool Espuma</t>
  </si>
  <si>
    <t>FD</t>
  </si>
  <si>
    <t>BB</t>
  </si>
  <si>
    <t>Gerador de Ozonio</t>
  </si>
  <si>
    <t>Soprador</t>
  </si>
  <si>
    <t>Serviço Som</t>
  </si>
  <si>
    <t>SERV</t>
  </si>
  <si>
    <t>Macacão</t>
  </si>
  <si>
    <t>Adesivos</t>
  </si>
  <si>
    <t>Alcool em Gel 5L</t>
  </si>
  <si>
    <t>Luvas</t>
  </si>
  <si>
    <t>Via Consórcio</t>
  </si>
  <si>
    <t>Consulta</t>
  </si>
  <si>
    <t>Internação</t>
  </si>
  <si>
    <t>FUNDO MUNICIPAL DE SAÚDE</t>
  </si>
  <si>
    <t>FR</t>
  </si>
  <si>
    <t>Luvas P</t>
  </si>
  <si>
    <t>Luvas M</t>
  </si>
  <si>
    <t>Luvas G</t>
  </si>
  <si>
    <t>Alcool em Gel 500g</t>
  </si>
  <si>
    <t>Touca</t>
  </si>
  <si>
    <t>Óculos</t>
  </si>
  <si>
    <t>Avental</t>
  </si>
  <si>
    <t>Máscara desc.</t>
  </si>
  <si>
    <t>Máscara c/ resp</t>
  </si>
  <si>
    <t>Máscara c/ valvula</t>
  </si>
  <si>
    <t>Máscara s/ valvula</t>
  </si>
  <si>
    <t>Sacos Hamper c/ 100</t>
  </si>
  <si>
    <t>00.328.116/0001/54</t>
  </si>
  <si>
    <t xml:space="preserve">ALEXANDRE ROBERTO </t>
  </si>
  <si>
    <t>21.322.108/0001-70</t>
  </si>
  <si>
    <t>Confecção avental</t>
  </si>
  <si>
    <t>DESPESA REFERENTE CONFECÇÃO DE AVENTAL DE TECIDO PARA OS FUNCIONÁRIOS DA SAÚDE.</t>
  </si>
  <si>
    <t>MUNICÍPIO DE IRANI</t>
  </si>
  <si>
    <t>RECURSO</t>
  </si>
  <si>
    <t>DATA</t>
  </si>
  <si>
    <t>EMPENHO</t>
  </si>
  <si>
    <t>FORNECEDOR</t>
  </si>
  <si>
    <t>CNPJ</t>
  </si>
  <si>
    <t>PROCESSO</t>
  </si>
  <si>
    <t>VALOR UNITÁRIO</t>
  </si>
  <si>
    <t>VALOR TOTAL ITEM</t>
  </si>
  <si>
    <t>DESPESAS REALIZADAS EM DECORRÊNCIA DO CORONAVÍRUS</t>
  </si>
  <si>
    <t>DESCRITIVO</t>
  </si>
  <si>
    <t>TOTAL</t>
  </si>
  <si>
    <t>DL 04/2020</t>
  </si>
  <si>
    <t>IL 11/2020</t>
  </si>
  <si>
    <t>QTD</t>
  </si>
  <si>
    <t>VALOR TOTAL DO EMPENHO</t>
  </si>
  <si>
    <t>TOTAL EMPENHADO</t>
  </si>
  <si>
    <t>TOTAL POR RECURSO</t>
  </si>
  <si>
    <t>Máscaras</t>
  </si>
  <si>
    <t>DESPESA REFERENTE AQUISIÇÃO DE MASCARAS DUPLAS.</t>
  </si>
  <si>
    <t>Placas</t>
  </si>
  <si>
    <t xml:space="preserve">DESPESA REFERENTE À AQUISIÇÃO DE PLACAS PARA A IDENTIFICAÇÃO DO CENTRO DE TRIAGEM DO COVID-19  </t>
  </si>
  <si>
    <t xml:space="preserve">PREVEOESTE </t>
  </si>
  <si>
    <t>01.974.824/0001-25</t>
  </si>
  <si>
    <t>DL 05/2020</t>
  </si>
  <si>
    <t>AQUISIÇÃO DE AVENTAL DESCARTÁVEL TNT.</t>
  </si>
  <si>
    <t>Pedestal</t>
  </si>
  <si>
    <t>Corrente</t>
  </si>
  <si>
    <t>Escapula</t>
  </si>
  <si>
    <t>Cilindro</t>
  </si>
  <si>
    <t>DESPESA REFERENTE AQUISIÇÃO DE MATERIAIS PARA AUXILIAR NO ISOLAMENTO ENTRE AS PESSOAS.</t>
  </si>
  <si>
    <t>VANESSA BAZAR</t>
  </si>
  <si>
    <t>08.356.541/0001-69</t>
  </si>
  <si>
    <t>Burifador</t>
  </si>
  <si>
    <t>DESPESA REFERENTE AQUISIÇÃO DE BURIFADORES DE ALCOOL PARA AS SALAS</t>
  </si>
  <si>
    <t>CLEIR FABRIS</t>
  </si>
  <si>
    <t>06.158.870/0001-70</t>
  </si>
  <si>
    <t>Elástico</t>
  </si>
  <si>
    <t>M</t>
  </si>
  <si>
    <t>Linha</t>
  </si>
  <si>
    <t>DESPESA REFERENTE AQUISIÇÃO DE MATERIAIS PARA CONFECCÇÃO DE MÁSCARAS.</t>
  </si>
  <si>
    <t>Pulverizador</t>
  </si>
  <si>
    <t>DESPESA REFERENTE AQUISIÇÃO DE PULVERIZADOR 500ML PARA AUXILIAR NO ENFRENTAMENTO A PANDEMIA.</t>
  </si>
  <si>
    <t>BALLKE</t>
  </si>
  <si>
    <t>06.103.122/0001-90</t>
  </si>
  <si>
    <t>DESPESA REFERENTE AQUISIÇÃO DE MACACÃO DE SEGURANÇA QUIMICA C/ CAPUZ PARA OS SERVIDORES</t>
  </si>
  <si>
    <t>Joelho soldavel</t>
  </si>
  <si>
    <t>TE soldavel</t>
  </si>
  <si>
    <t>Luva de Esgoto</t>
  </si>
  <si>
    <t>Bucha soldavel</t>
  </si>
  <si>
    <t>Adesivo Tigre</t>
  </si>
  <si>
    <t>Tubo soldavel</t>
  </si>
  <si>
    <t>Lixa amarela</t>
  </si>
  <si>
    <t>DESPESA REFERENTE AQUISIÇÃO DE MATERIAIS PARA CONFECÇÃO DE "PEDAGEL" P/HIGIENIZAÇÃO DAS MÃOS.</t>
  </si>
  <si>
    <t>DESPESA REFERENTE AQUISIÇÃO DE PEDESTAIS DE PLASTICO PARA AUXILIAR NO ISOLAMENTO ENTRE AS PESSOAS</t>
  </si>
  <si>
    <t>Máscara</t>
  </si>
  <si>
    <t>SVM EMERG MEDICAS</t>
  </si>
  <si>
    <t>28.439.173/0001-20</t>
  </si>
  <si>
    <t>DESPESA REFERENTE AQUISIÇÃO DE MÁSCARAS PFF2 PARA UTILIZAÇÃO EM ENFRENTAMENTO AO CORONAVIRUS.</t>
  </si>
  <si>
    <t>RONOALDO PEREIRA</t>
  </si>
  <si>
    <t>06.019.032/0001-15</t>
  </si>
  <si>
    <t>Vídeo</t>
  </si>
  <si>
    <t>DESPESA REFERENTE REALIZAÇÃO DE UM VÍDEO INFORMATIVO E DE CONSCIENTIZAÇÃO.</t>
  </si>
  <si>
    <t>Banner</t>
  </si>
  <si>
    <t>DESPESA REFERENTE AQUISIÇÃO DE BANNER PARA ORIENTAÇÃO QUANTO AOS VELORIOS EM TEMPOS DE COVID.</t>
  </si>
  <si>
    <t>Termômetros</t>
  </si>
  <si>
    <t>PELA DESPESA EMPENHADA REFERENTE AQUISIÇÃO TERMÔMETROS INFRAVERMELHOS.</t>
  </si>
  <si>
    <t>OBJETIVA COM.</t>
  </si>
  <si>
    <t>11.499.653/0001-83</t>
  </si>
  <si>
    <t>Alcool 70%</t>
  </si>
  <si>
    <t>Lts</t>
  </si>
  <si>
    <t>DESPESA REFERENTE AQUISIÇÃO DE 100L DE ALCOOL 70% LIQUIDO PARA HIGIENIZAÇÃO DA SECRETARIA.</t>
  </si>
  <si>
    <t>11.259.838/0001-10</t>
  </si>
  <si>
    <t xml:space="preserve">Bucha </t>
  </si>
  <si>
    <t>Bucha</t>
  </si>
  <si>
    <t>Tubo PVC</t>
  </si>
  <si>
    <t>Cola</t>
  </si>
  <si>
    <t>Registro Soldável</t>
  </si>
  <si>
    <t>DESPESA REFERENTE AQUISIÇÃO DE MATERIAIS PARA CONFECCÇÃO DE PORTA ALCOOL GEL.</t>
  </si>
  <si>
    <t>FUFA SC</t>
  </si>
  <si>
    <t>07.164.711/0001-40</t>
  </si>
  <si>
    <t>DL 09/2020</t>
  </si>
  <si>
    <t>DESPESA REFERENTE AQUISIÇÃO DE MÁSCARAS TNT TRIPLA PROTEÇÃO.</t>
  </si>
  <si>
    <t>FUNDO MUNICIPAL DE ASSISTENCIA SOCIAL</t>
  </si>
  <si>
    <t>LUCIANA SALETE LOVATTO DA SILVA</t>
  </si>
  <si>
    <t>ADESIVOS</t>
  </si>
  <si>
    <t>DESPESA REFERENTE AQUISIÇÃO DE ADESIVOS PARA USO NA CONSCIENTIZAÇÃO DO ESPAÇAMENTO ENTRE AS PESSOAS.</t>
  </si>
  <si>
    <t>ALCOOL GEL 5L</t>
  </si>
  <si>
    <t>ALCOOL GEL 500ML</t>
  </si>
  <si>
    <t>DESPESA REFERENTE A AQUISIÇÃO DE QUATRO UN DE 05 LITROS DE ALCOOL GEL 70% DESTINADO AO ENFRETAMENTO AO COVID 19</t>
  </si>
  <si>
    <t>SERVIÇO DE SOM</t>
  </si>
  <si>
    <t>HRS</t>
  </si>
  <si>
    <t xml:space="preserve">DESPESA REFERENTE A SERVIÇO DE SOM DE RUA DESTINADO A PROMOÇÃO DE CONSCIENTIZAÇÃO QUANTO AS NORMAS DE CONVÍVIO SOCIAL </t>
  </si>
  <si>
    <t>ALCOOL GEL 5 L</t>
  </si>
  <si>
    <t>PULVERIZADOR</t>
  </si>
  <si>
    <t>SABONETEIRA</t>
  </si>
  <si>
    <t>DESPESA REFERENTE A AQUISIÇÃO DE MATERIAIS PARA ATENDER DEMANDA DA SECRETARIA DE ADM.</t>
  </si>
  <si>
    <t>ALCOOL SPRAY 5LT</t>
  </si>
  <si>
    <t>DESPESA REFERENTE A AQUISIÇÃO DE MATERIAIS PARA ATENDER DEMANDA DA SECRETARIA DE OBRAS.</t>
  </si>
  <si>
    <t>DESPESA REFERENTE A AQUISIÇÃO DE MATERIAIS PARA ATENDER DEMANDA DA SECRETARIA DE AGRICULTURA.</t>
  </si>
  <si>
    <t>MERCADO SANDI</t>
  </si>
  <si>
    <t>04.849.990/0001-98</t>
  </si>
  <si>
    <t>PANOS</t>
  </si>
  <si>
    <t>DESPESA REFERENTE AQUISIÇÃO DE PANOS PARA USO DOS FUNCIONARIOS DA GARAGEM, ONDE SERÃO UTILIZADOS PARA HIGIENIZAR VOLANTES E BANCOS.</t>
  </si>
  <si>
    <t>VETTA MOTORS</t>
  </si>
  <si>
    <t>09.252.274/0001-42</t>
  </si>
  <si>
    <t>TERMOMETRO</t>
  </si>
  <si>
    <t>DESPESA REFERENTE AQUISIÇÃO DE 06 TERMÔMETROS INFRAVERMELHO DIGITAL SEM CONTATO C/ MEDIÇÃO EM 1SEG E 125, A SER DISPONIBILIZADO PARA AS ESCOLAS E CRECHES MUNICIPAIS PARA PREPARAÇÃO DAS VOLTAS AS AULAS.</t>
  </si>
  <si>
    <t>OBJETO</t>
  </si>
  <si>
    <t>BASCEL SOLUÇÕES LTDA</t>
  </si>
  <si>
    <t>21.515.353/0001-02</t>
  </si>
  <si>
    <t>Alcool</t>
  </si>
  <si>
    <t>CIN CATARINA</t>
  </si>
  <si>
    <t>DESPESA REFERENTE AQUISIÇÃO DE ALCOOL 70º PARA A SMS.</t>
  </si>
  <si>
    <t>SANDI SUPERMERCADO LTDA</t>
  </si>
  <si>
    <t>CESTAS BASICAS</t>
  </si>
  <si>
    <t>Pregão 2/2020</t>
  </si>
  <si>
    <t>DESPESA REFERENTE AQUISIÇÃO DE CESTAS BÁSICAS PARA DISTRIBUIÇÃO ÁS FAMILIAS EM SITUAÇÃO DE VULNERABILIDADE SOCIAL.</t>
  </si>
  <si>
    <t>VALOR LIQUIDADO</t>
  </si>
  <si>
    <t>VALOR PAGO</t>
  </si>
  <si>
    <t>UNIDADE ORÇAM.</t>
  </si>
  <si>
    <t>FMS</t>
  </si>
  <si>
    <t>Nº DOC FISCAL</t>
  </si>
  <si>
    <t>DATA DOC FISCAL</t>
  </si>
  <si>
    <t>SMAS</t>
  </si>
  <si>
    <t>ENCARGOS GERAIS</t>
  </si>
  <si>
    <t>SEC. DE ADM</t>
  </si>
  <si>
    <t>SEC. DE OBRAS</t>
  </si>
  <si>
    <t>SEC. DE AGRICULTURA</t>
  </si>
  <si>
    <t>SEC. DE EDUCAÇÃO</t>
  </si>
  <si>
    <t>OBJETIVA COM. DE EQUIP. LTDA</t>
  </si>
  <si>
    <t>DESPESA REFERENTE AQUISIÇÃO DE SUPORTE PARA ALCOOL EM GEL PARA USO NOS ÔNIBUS DO TRANSPORTE ESCOLAR COMO FORMA DE PREVENÇÃO AO COVID-19 NA VOLTA AS AULAS.</t>
  </si>
  <si>
    <t>SUPORTE ALCOOL</t>
  </si>
  <si>
    <t>SUPORTE PAPEL TOALHA</t>
  </si>
  <si>
    <t>PDDE</t>
  </si>
  <si>
    <t>DESPESA REFERENTE AQUISIÇÃO DE TOALHEIRO (SUPORTE P/PAPEL TOALHA) E SABONETEIRA (SUPORTE P/ ALCOOL EM GEL) ONDE OS MESMOS SERÃO UTILIZADOS NO COMBATE DO COVID-19</t>
  </si>
  <si>
    <t>SOMA SC PRODUTOS</t>
  </si>
  <si>
    <t>05.531.725/0001-20</t>
  </si>
  <si>
    <t>PAR</t>
  </si>
  <si>
    <t>DESPESA REFERENTE AQUISIÇÃO DE LUVAS PARA A SMS.</t>
  </si>
  <si>
    <t>ISAMED MATERIAIS</t>
  </si>
  <si>
    <t>05.948.061/0001-07</t>
  </si>
  <si>
    <t>SC MED DISTRIBUIDORA</t>
  </si>
  <si>
    <t>27.311.107/0001-07</t>
  </si>
  <si>
    <t>DESPESA REFERENTE AQUISIÇÃO DE MÁSCARAS TRIPLA COM ELÁSTICO.</t>
  </si>
  <si>
    <t>DESPESA REFERENTE GRAVAÇÃO E EDIÇÃO DE VIDEO EXPLICATIVO PARA A POPULAÇÃO  ACOMPANHAR NO SITE DO MUNICÍPIO AS INFORMAÇÕES REFERENTES AO COVID 19.</t>
  </si>
  <si>
    <t>Testes</t>
  </si>
  <si>
    <t>DESPESA REFERENTE AQUISIÇÃO DE TESTES RÁPIDOS PARA ENFRENTAMENTO AO COVID-19.</t>
  </si>
  <si>
    <t>Compressor</t>
  </si>
  <si>
    <t>DESPESA REFERENTE A AQUISIÇÃO DE COMPRESSOR PARA GERADOR DE OZÔNIO, POIS O ANTIGO QUEIMOU.</t>
  </si>
  <si>
    <t>Agua sanitária</t>
  </si>
  <si>
    <t xml:space="preserve">DESPESA REFERENTE AQUISIÇÃO DE MATERIAL DE LIMPEZA PARA HIGIENIZAÇÃO DAS UBS COMO FORMA DE PREVENÇÃO DO COVID-19. </t>
  </si>
  <si>
    <t>ESCOV CABELO</t>
  </si>
  <si>
    <t>CREME</t>
  </si>
  <si>
    <t>SHAMPOO</t>
  </si>
  <si>
    <t>SABONETE</t>
  </si>
  <si>
    <t>DESPESA REFERENTE À AQUISIÇÃO DE ITENS DE HIGIENIZAÇÃO, PARA A FAMILÍA DA SRA L.F. POIS DEVIDO A PANDEMIA NÃO CONSEGUEM TOMAR BANHO EM OUTROS LUGARES PORTANTO SERÁ DISPONIBILIZADO O BANHEIRO DO GINÁSIO DO BAIRRO SANTO ANTÔNIO.</t>
  </si>
  <si>
    <t>DESPESA REFERENTE AQUISIÇÃO DE 100 CX DE TOUCA CIRÚRGICA DESCARTÁVEL PARA COMBATE AO COVID.</t>
  </si>
  <si>
    <t xml:space="preserve">BASCEL SOLUÇÕES </t>
  </si>
  <si>
    <t>LUVAS</t>
  </si>
  <si>
    <t>CIM CATARINA</t>
  </si>
  <si>
    <t>DESPESA REFERENTE AQUISIÇÃO DE LUVAS DESCARTAVEIS PARA OS SERVIDORES DA SMAS.</t>
  </si>
  <si>
    <t>MASCARAS</t>
  </si>
  <si>
    <t>DESPESA REFERENTE AQUISIÇÃO DE MÁSCARAS TRIPLA COM ELÁSTICO PARA OS SERVIDORES DA SMAS.</t>
  </si>
  <si>
    <t>PARANA FOODS EIRELI</t>
  </si>
  <si>
    <t>24.170.620/0001-37</t>
  </si>
  <si>
    <t>DESPESA REFERENTE AQUISIÇÃO DE SUPORTE PARA ALCOOL EM GEL PARA CASA MORTUÁRIA.</t>
  </si>
  <si>
    <t>AP OESTE COMERCIO LTDA</t>
  </si>
  <si>
    <t>05.919.156/0001-94</t>
  </si>
  <si>
    <t>AGUA SANIT</t>
  </si>
  <si>
    <t>GL</t>
  </si>
  <si>
    <t>PE 23/2020</t>
  </si>
  <si>
    <t>DESPESA REFERENTE AQUISIÇÃO DE ÁGUA SANITÁRIA PARA HIGIENIZAÇÃO.</t>
  </si>
  <si>
    <t xml:space="preserve">CENTRALDERM IND DE COSMÉTICOS </t>
  </si>
  <si>
    <t>01.768.131/0001-86</t>
  </si>
  <si>
    <t>ALCOOL GEL</t>
  </si>
  <si>
    <t>DESPESA REFERENTE AQUISIÇÃO DE ALCOOL EM GEL PARA A SMAS, CRAS E CREAS.</t>
  </si>
  <si>
    <t>MEDICAL SYSTEM</t>
  </si>
  <si>
    <t>37.260.261/0001-50</t>
  </si>
  <si>
    <t>FACE SHIELDS</t>
  </si>
  <si>
    <t>DESPESA REFERENTE AQUISIÇÃO DE FACE SHIELDS PARA ENFRENTAMENTO DO COVID-19.</t>
  </si>
  <si>
    <t>OBJETIVA COM DE EQUIP</t>
  </si>
  <si>
    <t>ROBERTO TESSARO</t>
  </si>
  <si>
    <t>85.248.680/0001-10</t>
  </si>
  <si>
    <t>DESPESA REFERENTE AQUISIÇÃO DE MATERIAIS PARA ENFRENTAMENTO DO COVID-19.</t>
  </si>
  <si>
    <t>SUPERMERCADO IRANIENSE</t>
  </si>
  <si>
    <t>08.598.953/0001-05</t>
  </si>
  <si>
    <t>ALCOOL 70%</t>
  </si>
  <si>
    <t>DESPESA REFERENTE AQUISIÇÃO DE ALCOOL PARA HIGIENIZAÇÃO DE AMBIENTES.</t>
  </si>
  <si>
    <t>ENIO DELAZARI EIRELI</t>
  </si>
  <si>
    <t>07.383.088/0001-17</t>
  </si>
  <si>
    <t>Água Mineral</t>
  </si>
  <si>
    <t>Papel Filme</t>
  </si>
  <si>
    <t>PE 25/2020</t>
  </si>
  <si>
    <t xml:space="preserve">DESPESA REFERENTE A AQUISIÇÃO DE ÁGUA MINERAL PARA A A EQUIPE DO COVID E PAPEL FILME PARA O ISOLAMENTO DE SUPERFÍCIES.  </t>
  </si>
  <si>
    <t xml:space="preserve">DESPESA REFERENTE A AQUISIÇÃO DE ÁLCOOL LÍQUIDO 70% PARA PREVENÇÃO COVID-19 NAS UBS. </t>
  </si>
  <si>
    <t>PORTARIA 2516</t>
  </si>
  <si>
    <t>DESPESA REFERENTE AQUISIÇÃO DE MEDICAMENTO PARA SER UTILIZADOS NO ÂMBITO DA SAÚDE MENTAL EM VIRTUDE DOS IMPACTOS SOCIAIS OCASIONADOS PELA PANDEMIA DA COVID-19.</t>
  </si>
  <si>
    <t xml:space="preserve">CIAMED </t>
  </si>
  <si>
    <t>05.782.733/0001-49</t>
  </si>
  <si>
    <t>CP</t>
  </si>
  <si>
    <t>Ácido Valproico</t>
  </si>
  <si>
    <t xml:space="preserve">ALTERMED </t>
  </si>
  <si>
    <t>00.802.002/0001-02</t>
  </si>
  <si>
    <t>Carbamazepina</t>
  </si>
  <si>
    <t>PROMEFARMA</t>
  </si>
  <si>
    <t>81.706.251/0001-98</t>
  </si>
  <si>
    <t>Levodopa 200mg</t>
  </si>
  <si>
    <t>Levodopa 100mg</t>
  </si>
  <si>
    <t>Levodopa 250mg</t>
  </si>
  <si>
    <t>ILG COMERCIAL</t>
  </si>
  <si>
    <t>20.657.155/0001-02</t>
  </si>
  <si>
    <t>RG2S DISTRIBUIDORA</t>
  </si>
  <si>
    <t>31.905.076/0001-90</t>
  </si>
  <si>
    <t>Diazepam</t>
  </si>
  <si>
    <t>CRISTALIA PROD</t>
  </si>
  <si>
    <t>44.734.671/0001-51</t>
  </si>
  <si>
    <t>Amitriptilina 25mg</t>
  </si>
  <si>
    <t>Amitriptilina 75mg</t>
  </si>
  <si>
    <t>F &amp; F DISTRIBUIDORA</t>
  </si>
  <si>
    <t>28.093.678/0001-85</t>
  </si>
  <si>
    <t>Carbonato de Lítio</t>
  </si>
  <si>
    <t>CENTERMEDI</t>
  </si>
  <si>
    <t>03.652.030/0001-70</t>
  </si>
  <si>
    <t>Fluoxetina</t>
  </si>
  <si>
    <t>Recurso Próprio</t>
  </si>
  <si>
    <t xml:space="preserve">CENTRALDERM </t>
  </si>
  <si>
    <t>PORTARIA 1857</t>
  </si>
  <si>
    <t>DESPESA REFERENTE A AQUISIÇÃO DE MATERIAIS PARA USO NAS ESCOLAS NA FORMA DO PLANO DE CONTINGÊNCIA PARA PREVENÇÃO DO COVID-19.</t>
  </si>
  <si>
    <t>Alcool Gel 500 ML</t>
  </si>
  <si>
    <t>Alcool 70% 1L</t>
  </si>
  <si>
    <t>PORTARIA 1666</t>
  </si>
  <si>
    <t>CS SERVIÇOS EM SAUDE</t>
  </si>
  <si>
    <t>35.494.537/0001-30</t>
  </si>
  <si>
    <t>Equipe de saúde</t>
  </si>
  <si>
    <t>53 e 65</t>
  </si>
  <si>
    <t>DL 12/2020</t>
  </si>
  <si>
    <t>CONTRATAÇÃO DE EQUIPE PARA PRESTAÇÃO DE SERVIÇOS DE ATENÇÃO A SAÚDE DE URGÊNCIA E EMERGÊNCIA PARA FINS DE PREVENÇÃO E ENFRENTAMENTO A COVID-9 NO CENTRO DE TRIAGEM DO MUNICÍPIO.</t>
  </si>
  <si>
    <t>09/10 E 10/11</t>
  </si>
  <si>
    <t>FOLHAPAG</t>
  </si>
  <si>
    <t>FMS - PRONTO ATENDIMENTO</t>
  </si>
  <si>
    <t>82.939.455/0001-31</t>
  </si>
  <si>
    <t>PELA DESPESA DE PESSOAL EMPENHADA REFERENTE MENSAL/FÉRIAS 10/20 - P.A. (TECNICOS EM ENFERMAGEM, ENFERMEIROS E FARMACEUTICO)</t>
  </si>
  <si>
    <t>PELA DESPESA DE PESSOAL EMPENHADA REFERENTE MENSAL/FÉRIAS 10/20 - PSF (ENFERMEIROS, TECNICOS DE ENFERMAGEM E AUXILIAR DE ENFERMAGEM)</t>
  </si>
  <si>
    <t>FMS - E.S.F</t>
  </si>
  <si>
    <t>ENCARGOS</t>
  </si>
  <si>
    <t>FMS - P.A. E E.S.F</t>
  </si>
  <si>
    <t>PELA DESPESA DE ENCARGOS PATRONAIS EMPENHADA REFERENTE MENSAL/FÉRIAS 10/20 - PSF E P.A.</t>
  </si>
  <si>
    <t>Frascos</t>
  </si>
  <si>
    <t>DESPESA REFERENTE A AQUISIÇÃO DE MATERIAL PARA UBS COMO FORMA DE PREVENÇÃO AO COVID-19.</t>
  </si>
  <si>
    <t>1906 a 1909 e 1911</t>
  </si>
  <si>
    <t>1910 E 1913 + D.E.</t>
  </si>
  <si>
    <t>DESPESA REFERENTE A AQUISIÇÃO DE BANNER PARA ORIENTAÇÃO E PREVENÇÃO COVID-19 PARA O DIA 01/11/2020.</t>
  </si>
  <si>
    <t>12379 E 12569</t>
  </si>
  <si>
    <t>11/9 E 30/9</t>
  </si>
  <si>
    <t>PROMEDI DISTRIBUIDORA</t>
  </si>
  <si>
    <t>27.806.274/0001-29</t>
  </si>
  <si>
    <t>Ambu</t>
  </si>
  <si>
    <t>DESPESA REFERENTE AQUISIÇÃO DE AMBU REANIMADOR PARA UBS.</t>
  </si>
  <si>
    <t>GERMANO LOHMANN</t>
  </si>
  <si>
    <t>790.070.829-49</t>
  </si>
  <si>
    <t xml:space="preserve">SERVIÇO  </t>
  </si>
  <si>
    <t xml:space="preserve">DESPESA REFERENTE A PRESTAÇÃO DE SERVIÇO DE COLOCAÇÃO DO DISPENSER PARA ÁLCOOL GEL E SUPORTES PARA PAPEL TOALHA, SENDO ESSAS MEDIDAS NECESSÁRIAS PARA A PREVENÇÃO DO COVID-19.  </t>
  </si>
  <si>
    <t>ROBERTO DE CONTO</t>
  </si>
  <si>
    <t>18.449.927/0001-79</t>
  </si>
  <si>
    <t>Tapetes</t>
  </si>
  <si>
    <t>PE 30/2020</t>
  </si>
  <si>
    <t xml:space="preserve">DESPESA REFERENTE A AQUISIÇÃO DE TAPETES SINITIZANTES PARA PREVENÇÃO DO COVID-19 NAS ESCOLAS. </t>
  </si>
  <si>
    <t>TIE TAPETES EIRELI</t>
  </si>
  <si>
    <t>10.261.012/0001-23</t>
  </si>
  <si>
    <t>MALU INDUSTRIA</t>
  </si>
  <si>
    <t>29.114.237/0001-85</t>
  </si>
  <si>
    <t xml:space="preserve">DESPESA REFERENTE A AQUISIÇÃO DE MÁSCARAS PARA PREVENÇÃO DO COVID-19 NAS ESCOLAS. </t>
  </si>
  <si>
    <t>SNOP INDUSTRIA</t>
  </si>
  <si>
    <t>34.686.134/0001-20</t>
  </si>
  <si>
    <t xml:space="preserve">DESPESA REFERENTE AQUISIÇÃO DE 300UN DE MÁSCARA DE PROTEÇÃO PARA O ENFRENTAMENTO A PANDEMIA (COVID-19).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</si>
</sst>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$&quot;* #,##0.00_-;\-&quot;R$&quot;* #,##0.00_-;_-&quot;R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16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49" fontId="3" fillId="3" borderId="1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 wrapText="1"/>
    </xf>
    <xf numFmtId="43" fontId="3" fillId="3" borderId="1" xfId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4" fontId="10" fillId="3" borderId="3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164" fontId="10" fillId="3" borderId="3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164" fontId="10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4" borderId="0" xfId="0" applyNumberFormat="1" applyFont="1" applyFill="1" applyBorder="1" applyAlignment="1">
      <alignment vertical="center"/>
    </xf>
    <xf numFmtId="0" fontId="10" fillId="3" borderId="1" xfId="1" applyNumberFormat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14" fontId="10" fillId="3" borderId="2" xfId="1" applyNumberFormat="1" applyFont="1" applyFill="1" applyBorder="1" applyAlignment="1">
      <alignment horizontal="center" vertical="center"/>
    </xf>
    <xf numFmtId="14" fontId="10" fillId="3" borderId="3" xfId="1" applyNumberFormat="1" applyFont="1" applyFill="1" applyBorder="1" applyAlignment="1">
      <alignment horizontal="center" vertical="center"/>
    </xf>
    <xf numFmtId="0" fontId="10" fillId="3" borderId="3" xfId="1" applyNumberFormat="1" applyFont="1" applyFill="1" applyBorder="1" applyAlignment="1">
      <alignment horizontal="center" vertical="center"/>
    </xf>
    <xf numFmtId="14" fontId="10" fillId="3" borderId="7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16" fontId="3" fillId="3" borderId="1" xfId="0" applyNumberFormat="1" applyFont="1" applyFill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10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" fontId="3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vertical="center"/>
    </xf>
    <xf numFmtId="2" fontId="3" fillId="3" borderId="3" xfId="0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4" fontId="10" fillId="3" borderId="3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" fontId="3" fillId="3" borderId="0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0" fontId="10" fillId="3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16" fontId="3" fillId="3" borderId="1" xfId="0" applyNumberFormat="1" applyFont="1" applyFill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16" fontId="3" fillId="3" borderId="2" xfId="0" applyNumberFormat="1" applyFont="1" applyFill="1" applyBorder="1" applyAlignment="1">
      <alignment horizontal="center" vertical="center"/>
    </xf>
    <xf numFmtId="16" fontId="3" fillId="3" borderId="7" xfId="0" applyNumberFormat="1" applyFont="1" applyFill="1" applyBorder="1" applyAlignment="1">
      <alignment horizontal="center" vertical="center"/>
    </xf>
    <xf numFmtId="0" fontId="10" fillId="3" borderId="2" xfId="1" applyNumberFormat="1" applyFont="1" applyFill="1" applyBorder="1" applyAlignment="1">
      <alignment horizontal="center" vertical="center"/>
    </xf>
    <xf numFmtId="14" fontId="10" fillId="3" borderId="2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4" fontId="10" fillId="3" borderId="7" xfId="1" applyNumberFormat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" fontId="3" fillId="3" borderId="2" xfId="0" applyNumberFormat="1" applyFont="1" applyFill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2" fontId="3" fillId="3" borderId="2" xfId="0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4" fontId="10" fillId="3" borderId="3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43" fontId="3" fillId="3" borderId="3" xfId="1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17" fontId="10" fillId="3" borderId="1" xfId="1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left" vertical="center"/>
    </xf>
    <xf numFmtId="164" fontId="10" fillId="3" borderId="3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4" fontId="10" fillId="3" borderId="3" xfId="1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left" vertical="center"/>
    </xf>
    <xf numFmtId="16" fontId="3" fillId="3" borderId="3" xfId="0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10" fillId="3" borderId="2" xfId="1" applyNumberFormat="1" applyFont="1" applyFill="1" applyBorder="1" applyAlignment="1">
      <alignment horizontal="center" vertical="center"/>
    </xf>
    <xf numFmtId="0" fontId="10" fillId="3" borderId="3" xfId="1" applyNumberFormat="1" applyFont="1" applyFill="1" applyBorder="1" applyAlignment="1">
      <alignment horizontal="center" vertical="center"/>
    </xf>
    <xf numFmtId="14" fontId="10" fillId="3" borderId="2" xfId="1" applyNumberFormat="1" applyFont="1" applyFill="1" applyBorder="1" applyAlignment="1">
      <alignment horizontal="center" vertical="center"/>
    </xf>
    <xf numFmtId="14" fontId="10" fillId="3" borderId="3" xfId="1" applyNumberFormat="1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43" fontId="3" fillId="3" borderId="7" xfId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" fontId="3" fillId="3" borderId="2" xfId="0" applyNumberFormat="1" applyFont="1" applyFill="1" applyBorder="1" applyAlignment="1">
      <alignment horizontal="left" vertical="center"/>
    </xf>
    <xf numFmtId="16" fontId="3" fillId="3" borderId="7" xfId="0" applyNumberFormat="1" applyFont="1" applyFill="1" applyBorder="1" applyAlignment="1">
      <alignment horizontal="left" vertical="center"/>
    </xf>
    <xf numFmtId="16" fontId="3" fillId="3" borderId="3" xfId="0" applyNumberFormat="1" applyFont="1" applyFill="1" applyBorder="1" applyAlignment="1">
      <alignment horizontal="left" vertical="center"/>
    </xf>
    <xf numFmtId="16" fontId="3" fillId="3" borderId="2" xfId="0" applyNumberFormat="1" applyFont="1" applyFill="1" applyBorder="1" applyAlignment="1">
      <alignment horizontal="center" vertical="center"/>
    </xf>
    <xf numFmtId="16" fontId="3" fillId="3" borderId="7" xfId="0" applyNumberFormat="1" applyFont="1" applyFill="1" applyBorder="1" applyAlignment="1">
      <alignment horizontal="center" vertical="center"/>
    </xf>
    <xf numFmtId="16" fontId="3" fillId="3" borderId="3" xfId="0" applyNumberFormat="1" applyFont="1" applyFill="1" applyBorder="1" applyAlignment="1">
      <alignment horizontal="center" vertical="center"/>
    </xf>
    <xf numFmtId="49" fontId="3" fillId="3" borderId="2" xfId="2" applyNumberFormat="1" applyFont="1" applyFill="1" applyBorder="1" applyAlignment="1">
      <alignment horizontal="center" vertical="center"/>
    </xf>
    <xf numFmtId="49" fontId="3" fillId="3" borderId="3" xfId="2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4" fontId="10" fillId="3" borderId="7" xfId="1" applyNumberFormat="1" applyFont="1" applyFill="1" applyBorder="1" applyAlignment="1">
      <alignment horizontal="center" vertical="center"/>
    </xf>
    <xf numFmtId="0" fontId="10" fillId="3" borderId="7" xfId="1" applyNumberFormat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14" fontId="10" fillId="3" borderId="7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19050</xdr:rowOff>
    </xdr:from>
    <xdr:to>
      <xdr:col>2</xdr:col>
      <xdr:colOff>0</xdr:colOff>
      <xdr:row>2</xdr:row>
      <xdr:rowOff>28575</xdr:rowOff>
    </xdr:to>
    <xdr:pic>
      <xdr:nvPicPr>
        <xdr:cNvPr id="2" name="Imagem 1" descr="brasa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19050</xdr:rowOff>
    </xdr:from>
    <xdr:to>
      <xdr:col>3</xdr:col>
      <xdr:colOff>0</xdr:colOff>
      <xdr:row>2</xdr:row>
      <xdr:rowOff>28575</xdr:rowOff>
    </xdr:to>
    <xdr:pic>
      <xdr:nvPicPr>
        <xdr:cNvPr id="2" name="Imagem 1" descr="brasa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</xdr:rowOff>
    </xdr:from>
    <xdr:to>
      <xdr:col>0</xdr:col>
      <xdr:colOff>666750</xdr:colOff>
      <xdr:row>2</xdr:row>
      <xdr:rowOff>19050</xdr:rowOff>
    </xdr:to>
    <xdr:pic>
      <xdr:nvPicPr>
        <xdr:cNvPr id="2" name="Imagem 1" descr="brasa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4"/>
  <sheetViews>
    <sheetView tabSelected="1" topLeftCell="B120" zoomScale="70" zoomScaleNormal="70" workbookViewId="0">
      <selection activeCell="J130" sqref="J130"/>
    </sheetView>
  </sheetViews>
  <sheetFormatPr defaultRowHeight="15" x14ac:dyDescent="0.25"/>
  <cols>
    <col min="1" max="1" width="12.85546875" style="1" customWidth="1"/>
    <col min="2" max="2" width="22" style="1" bestFit="1" customWidth="1"/>
    <col min="3" max="3" width="11.85546875" style="1" customWidth="1"/>
    <col min="4" max="4" width="35" style="9" customWidth="1"/>
    <col min="5" max="5" width="22.140625" style="1" bestFit="1" customWidth="1"/>
    <col min="6" max="6" width="23.42578125" style="25" bestFit="1" customWidth="1"/>
    <col min="7" max="7" width="9.140625" style="1"/>
    <col min="8" max="8" width="10.85546875" style="1" bestFit="1" customWidth="1"/>
    <col min="9" max="9" width="17.140625" style="1" bestFit="1" customWidth="1"/>
    <col min="10" max="10" width="21" style="1" customWidth="1"/>
    <col min="11" max="15" width="20" style="1" customWidth="1"/>
    <col min="16" max="16" width="19.28515625" style="1" bestFit="1" customWidth="1"/>
    <col min="17" max="17" width="17.85546875" style="1" bestFit="1" customWidth="1"/>
    <col min="18" max="18" width="128.5703125" style="30" customWidth="1"/>
    <col min="19" max="16384" width="9.140625" style="1"/>
  </cols>
  <sheetData>
    <row r="1" spans="1:18" s="4" customFormat="1" ht="19.5" x14ac:dyDescent="0.25">
      <c r="B1" s="291" t="s">
        <v>88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4" customFormat="1" ht="19.5" x14ac:dyDescent="0.25">
      <c r="B2" s="291" t="s">
        <v>69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18" s="4" customFormat="1" ht="19.5" x14ac:dyDescent="0.25">
      <c r="B3" s="5"/>
      <c r="C3" s="5"/>
      <c r="D3" s="7"/>
      <c r="E3" s="5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7"/>
    </row>
    <row r="4" spans="1:18" s="4" customFormat="1" ht="19.5" x14ac:dyDescent="0.25">
      <c r="B4" s="292" t="s">
        <v>97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</row>
    <row r="5" spans="1:18" s="4" customFormat="1" ht="19.5" x14ac:dyDescent="0.25">
      <c r="B5" s="6"/>
      <c r="C5" s="100"/>
      <c r="D5" s="8"/>
      <c r="E5" s="6"/>
      <c r="F5" s="8"/>
      <c r="G5" s="6"/>
      <c r="H5" s="6"/>
      <c r="I5" s="6"/>
      <c r="J5" s="6"/>
      <c r="K5" s="6"/>
      <c r="L5" s="100"/>
      <c r="M5" s="100"/>
      <c r="N5" s="100"/>
      <c r="O5" s="100"/>
      <c r="P5" s="6"/>
      <c r="Q5" s="6"/>
      <c r="R5" s="28"/>
    </row>
    <row r="6" spans="1:18" s="2" customFormat="1" ht="28.5" x14ac:dyDescent="0.25">
      <c r="A6" s="10" t="s">
        <v>208</v>
      </c>
      <c r="B6" s="10" t="s">
        <v>91</v>
      </c>
      <c r="C6" s="10" t="s">
        <v>90</v>
      </c>
      <c r="D6" s="10" t="s">
        <v>92</v>
      </c>
      <c r="E6" s="10" t="s">
        <v>93</v>
      </c>
      <c r="F6" s="10" t="s">
        <v>196</v>
      </c>
      <c r="G6" s="10" t="s">
        <v>50</v>
      </c>
      <c r="H6" s="10" t="s">
        <v>102</v>
      </c>
      <c r="I6" s="10" t="s">
        <v>95</v>
      </c>
      <c r="J6" s="10" t="s">
        <v>96</v>
      </c>
      <c r="K6" s="10" t="s">
        <v>103</v>
      </c>
      <c r="L6" s="10" t="s">
        <v>206</v>
      </c>
      <c r="M6" s="10" t="s">
        <v>207</v>
      </c>
      <c r="N6" s="10" t="s">
        <v>210</v>
      </c>
      <c r="O6" s="10" t="s">
        <v>211</v>
      </c>
      <c r="P6" s="10" t="s">
        <v>89</v>
      </c>
      <c r="Q6" s="10" t="s">
        <v>94</v>
      </c>
      <c r="R6" s="10" t="s">
        <v>98</v>
      </c>
    </row>
    <row r="7" spans="1:18" ht="24.75" customHeight="1" x14ac:dyDescent="0.25">
      <c r="A7" s="34" t="s">
        <v>209</v>
      </c>
      <c r="B7" s="34">
        <v>517</v>
      </c>
      <c r="C7" s="99">
        <v>43907</v>
      </c>
      <c r="D7" s="13" t="s">
        <v>26</v>
      </c>
      <c r="E7" s="12" t="s">
        <v>35</v>
      </c>
      <c r="F7" s="13" t="s">
        <v>49</v>
      </c>
      <c r="G7" s="12" t="s">
        <v>56</v>
      </c>
      <c r="H7" s="14">
        <v>4</v>
      </c>
      <c r="I7" s="15">
        <v>17.95</v>
      </c>
      <c r="J7" s="15">
        <f>I7*H7</f>
        <v>71.8</v>
      </c>
      <c r="K7" s="35">
        <f>H7*I7</f>
        <v>71.8</v>
      </c>
      <c r="L7" s="96">
        <v>71.8</v>
      </c>
      <c r="M7" s="96">
        <v>71.8</v>
      </c>
      <c r="N7" s="102">
        <v>30</v>
      </c>
      <c r="O7" s="103">
        <v>43906</v>
      </c>
      <c r="P7" s="16" t="s">
        <v>12</v>
      </c>
      <c r="Q7" s="16" t="s">
        <v>54</v>
      </c>
      <c r="R7" s="26" t="s">
        <v>13</v>
      </c>
    </row>
    <row r="8" spans="1:18" ht="24.75" customHeight="1" x14ac:dyDescent="0.25">
      <c r="A8" s="34" t="s">
        <v>209</v>
      </c>
      <c r="B8" s="34">
        <v>518</v>
      </c>
      <c r="C8" s="99">
        <v>43908</v>
      </c>
      <c r="D8" s="13" t="s">
        <v>0</v>
      </c>
      <c r="E8" s="12" t="s">
        <v>36</v>
      </c>
      <c r="F8" s="13" t="s">
        <v>49</v>
      </c>
      <c r="G8" s="12" t="s">
        <v>51</v>
      </c>
      <c r="H8" s="14">
        <v>100</v>
      </c>
      <c r="I8" s="15">
        <v>18</v>
      </c>
      <c r="J8" s="15">
        <f>I8*H8</f>
        <v>1800</v>
      </c>
      <c r="K8" s="35">
        <v>1800</v>
      </c>
      <c r="L8" s="96">
        <v>1800</v>
      </c>
      <c r="M8" s="96">
        <v>1800</v>
      </c>
      <c r="N8" s="102">
        <v>7246</v>
      </c>
      <c r="O8" s="103">
        <v>43909</v>
      </c>
      <c r="P8" s="16" t="s">
        <v>12</v>
      </c>
      <c r="Q8" s="16" t="s">
        <v>54</v>
      </c>
      <c r="R8" s="26" t="s">
        <v>14</v>
      </c>
    </row>
    <row r="9" spans="1:18" ht="24.75" customHeight="1" x14ac:dyDescent="0.25">
      <c r="A9" s="34" t="s">
        <v>209</v>
      </c>
      <c r="B9" s="34">
        <v>519</v>
      </c>
      <c r="C9" s="99">
        <v>43908</v>
      </c>
      <c r="D9" s="13" t="s">
        <v>1</v>
      </c>
      <c r="E9" s="12" t="s">
        <v>37</v>
      </c>
      <c r="F9" s="13" t="s">
        <v>52</v>
      </c>
      <c r="G9" s="12" t="s">
        <v>53</v>
      </c>
      <c r="H9" s="14">
        <v>30</v>
      </c>
      <c r="I9" s="15">
        <v>45</v>
      </c>
      <c r="J9" s="15">
        <f>H9*I9</f>
        <v>1350</v>
      </c>
      <c r="K9" s="35">
        <v>1350</v>
      </c>
      <c r="L9" s="96">
        <v>1350</v>
      </c>
      <c r="M9" s="96">
        <v>1350</v>
      </c>
      <c r="N9" s="102">
        <v>15682</v>
      </c>
      <c r="O9" s="103">
        <v>43909</v>
      </c>
      <c r="P9" s="16" t="s">
        <v>12</v>
      </c>
      <c r="Q9" s="16" t="s">
        <v>54</v>
      </c>
      <c r="R9" s="26" t="s">
        <v>15</v>
      </c>
    </row>
    <row r="10" spans="1:18" ht="24.75" customHeight="1" x14ac:dyDescent="0.25">
      <c r="A10" s="297" t="s">
        <v>209</v>
      </c>
      <c r="B10" s="297">
        <v>520</v>
      </c>
      <c r="C10" s="300">
        <v>43908</v>
      </c>
      <c r="D10" s="299" t="s">
        <v>2</v>
      </c>
      <c r="E10" s="300" t="s">
        <v>38</v>
      </c>
      <c r="F10" s="13" t="s">
        <v>49</v>
      </c>
      <c r="G10" s="20" t="s">
        <v>56</v>
      </c>
      <c r="H10" s="21">
        <v>25</v>
      </c>
      <c r="I10" s="22">
        <v>14</v>
      </c>
      <c r="J10" s="22">
        <f>H10*I10</f>
        <v>350</v>
      </c>
      <c r="K10" s="301">
        <v>1023</v>
      </c>
      <c r="L10" s="301">
        <v>1023</v>
      </c>
      <c r="M10" s="301">
        <v>1023</v>
      </c>
      <c r="N10" s="285">
        <v>6092</v>
      </c>
      <c r="O10" s="287">
        <v>43910</v>
      </c>
      <c r="P10" s="289" t="s">
        <v>12</v>
      </c>
      <c r="Q10" s="289" t="s">
        <v>54</v>
      </c>
      <c r="R10" s="293" t="s">
        <v>16</v>
      </c>
    </row>
    <row r="11" spans="1:18" ht="24.75" customHeight="1" x14ac:dyDescent="0.25">
      <c r="A11" s="302"/>
      <c r="B11" s="302"/>
      <c r="C11" s="300"/>
      <c r="D11" s="299"/>
      <c r="E11" s="300"/>
      <c r="F11" s="13" t="s">
        <v>49</v>
      </c>
      <c r="G11" s="20" t="s">
        <v>53</v>
      </c>
      <c r="H11" s="21">
        <v>5</v>
      </c>
      <c r="I11" s="22">
        <v>95</v>
      </c>
      <c r="J11" s="22">
        <f t="shared" ref="J11:J90" si="0">H11*I11</f>
        <v>475</v>
      </c>
      <c r="K11" s="301"/>
      <c r="L11" s="301"/>
      <c r="M11" s="301"/>
      <c r="N11" s="320"/>
      <c r="O11" s="322"/>
      <c r="P11" s="296"/>
      <c r="Q11" s="296"/>
      <c r="R11" s="294"/>
    </row>
    <row r="12" spans="1:18" ht="24.75" customHeight="1" x14ac:dyDescent="0.25">
      <c r="A12" s="298"/>
      <c r="B12" s="298"/>
      <c r="C12" s="300"/>
      <c r="D12" s="299"/>
      <c r="E12" s="300"/>
      <c r="F12" s="13" t="s">
        <v>55</v>
      </c>
      <c r="G12" s="20" t="s">
        <v>57</v>
      </c>
      <c r="H12" s="21">
        <v>2</v>
      </c>
      <c r="I12" s="22">
        <v>99</v>
      </c>
      <c r="J12" s="22">
        <f t="shared" si="0"/>
        <v>198</v>
      </c>
      <c r="K12" s="301"/>
      <c r="L12" s="301"/>
      <c r="M12" s="301"/>
      <c r="N12" s="286"/>
      <c r="O12" s="288"/>
      <c r="P12" s="290"/>
      <c r="Q12" s="290"/>
      <c r="R12" s="295"/>
    </row>
    <row r="13" spans="1:18" ht="24.75" customHeight="1" x14ac:dyDescent="0.25">
      <c r="A13" s="297" t="s">
        <v>209</v>
      </c>
      <c r="B13" s="297">
        <v>521</v>
      </c>
      <c r="C13" s="300">
        <v>43908</v>
      </c>
      <c r="D13" s="299" t="s">
        <v>3</v>
      </c>
      <c r="E13" s="300" t="s">
        <v>39</v>
      </c>
      <c r="F13" s="13" t="s">
        <v>78</v>
      </c>
      <c r="G13" s="20" t="s">
        <v>50</v>
      </c>
      <c r="H13" s="21">
        <v>55</v>
      </c>
      <c r="I13" s="22">
        <v>1.58</v>
      </c>
      <c r="J13" s="22">
        <f t="shared" si="0"/>
        <v>86.9</v>
      </c>
      <c r="K13" s="301">
        <v>356.98</v>
      </c>
      <c r="L13" s="301">
        <v>356.98</v>
      </c>
      <c r="M13" s="301">
        <v>356.98</v>
      </c>
      <c r="N13" s="285">
        <v>6770</v>
      </c>
      <c r="O13" s="287">
        <v>43938</v>
      </c>
      <c r="P13" s="289" t="s">
        <v>12</v>
      </c>
      <c r="Q13" s="289" t="s">
        <v>54</v>
      </c>
      <c r="R13" s="293" t="s">
        <v>17</v>
      </c>
    </row>
    <row r="14" spans="1:18" ht="24.75" customHeight="1" x14ac:dyDescent="0.25">
      <c r="A14" s="298"/>
      <c r="B14" s="298"/>
      <c r="C14" s="300"/>
      <c r="D14" s="299"/>
      <c r="E14" s="300"/>
      <c r="F14" s="13" t="s">
        <v>79</v>
      </c>
      <c r="G14" s="20" t="s">
        <v>50</v>
      </c>
      <c r="H14" s="21">
        <v>64</v>
      </c>
      <c r="I14" s="22">
        <v>4.22</v>
      </c>
      <c r="J14" s="22">
        <f t="shared" si="0"/>
        <v>270.08</v>
      </c>
      <c r="K14" s="301"/>
      <c r="L14" s="301"/>
      <c r="M14" s="301"/>
      <c r="N14" s="286"/>
      <c r="O14" s="288"/>
      <c r="P14" s="290"/>
      <c r="Q14" s="290"/>
      <c r="R14" s="295"/>
    </row>
    <row r="15" spans="1:18" ht="24.75" customHeight="1" x14ac:dyDescent="0.25">
      <c r="A15" s="297" t="s">
        <v>209</v>
      </c>
      <c r="B15" s="297">
        <v>522</v>
      </c>
      <c r="C15" s="300">
        <v>43908</v>
      </c>
      <c r="D15" s="299" t="s">
        <v>4</v>
      </c>
      <c r="E15" s="300" t="s">
        <v>40</v>
      </c>
      <c r="F15" s="13" t="s">
        <v>80</v>
      </c>
      <c r="G15" s="20" t="s">
        <v>50</v>
      </c>
      <c r="H15" s="21">
        <v>17</v>
      </c>
      <c r="I15" s="22">
        <v>2</v>
      </c>
      <c r="J15" s="22">
        <f t="shared" si="0"/>
        <v>34</v>
      </c>
      <c r="K15" s="301">
        <v>67</v>
      </c>
      <c r="L15" s="301">
        <v>67</v>
      </c>
      <c r="M15" s="301">
        <v>67</v>
      </c>
      <c r="N15" s="285">
        <v>11089</v>
      </c>
      <c r="O15" s="287">
        <v>43945</v>
      </c>
      <c r="P15" s="289" t="s">
        <v>12</v>
      </c>
      <c r="Q15" s="289" t="s">
        <v>54</v>
      </c>
      <c r="R15" s="293" t="s">
        <v>17</v>
      </c>
    </row>
    <row r="16" spans="1:18" ht="24.75" customHeight="1" x14ac:dyDescent="0.25">
      <c r="A16" s="298"/>
      <c r="B16" s="298"/>
      <c r="C16" s="300"/>
      <c r="D16" s="299"/>
      <c r="E16" s="300"/>
      <c r="F16" s="13" t="s">
        <v>81</v>
      </c>
      <c r="G16" s="20" t="s">
        <v>50</v>
      </c>
      <c r="H16" s="21">
        <v>11</v>
      </c>
      <c r="I16" s="22">
        <v>3</v>
      </c>
      <c r="J16" s="22">
        <f t="shared" si="0"/>
        <v>33</v>
      </c>
      <c r="K16" s="301"/>
      <c r="L16" s="301"/>
      <c r="M16" s="301"/>
      <c r="N16" s="286"/>
      <c r="O16" s="288"/>
      <c r="P16" s="290"/>
      <c r="Q16" s="290"/>
      <c r="R16" s="295"/>
    </row>
    <row r="17" spans="1:18" ht="24.75" customHeight="1" x14ac:dyDescent="0.25">
      <c r="A17" s="297" t="s">
        <v>209</v>
      </c>
      <c r="B17" s="297">
        <v>535</v>
      </c>
      <c r="C17" s="300">
        <v>43913</v>
      </c>
      <c r="D17" s="299" t="s">
        <v>5</v>
      </c>
      <c r="E17" s="300" t="s">
        <v>41</v>
      </c>
      <c r="F17" s="13" t="s">
        <v>58</v>
      </c>
      <c r="G17" s="12" t="s">
        <v>50</v>
      </c>
      <c r="H17" s="21">
        <v>1</v>
      </c>
      <c r="I17" s="22">
        <v>3300</v>
      </c>
      <c r="J17" s="22">
        <f t="shared" si="0"/>
        <v>3300</v>
      </c>
      <c r="K17" s="301">
        <v>3620</v>
      </c>
      <c r="L17" s="301">
        <v>3620</v>
      </c>
      <c r="M17" s="301">
        <v>3620</v>
      </c>
      <c r="N17" s="285">
        <v>5</v>
      </c>
      <c r="O17" s="287">
        <v>43914</v>
      </c>
      <c r="P17" s="289" t="s">
        <v>28</v>
      </c>
      <c r="Q17" s="289" t="s">
        <v>54</v>
      </c>
      <c r="R17" s="293" t="s">
        <v>18</v>
      </c>
    </row>
    <row r="18" spans="1:18" ht="24.75" customHeight="1" x14ac:dyDescent="0.25">
      <c r="A18" s="298"/>
      <c r="B18" s="298"/>
      <c r="C18" s="300"/>
      <c r="D18" s="299"/>
      <c r="E18" s="300"/>
      <c r="F18" s="13" t="s">
        <v>59</v>
      </c>
      <c r="G18" s="12" t="s">
        <v>50</v>
      </c>
      <c r="H18" s="21">
        <v>1</v>
      </c>
      <c r="I18" s="22">
        <v>320</v>
      </c>
      <c r="J18" s="22">
        <f t="shared" si="0"/>
        <v>320</v>
      </c>
      <c r="K18" s="301"/>
      <c r="L18" s="301"/>
      <c r="M18" s="301"/>
      <c r="N18" s="286"/>
      <c r="O18" s="288"/>
      <c r="P18" s="290"/>
      <c r="Q18" s="290"/>
      <c r="R18" s="295"/>
    </row>
    <row r="19" spans="1:18" ht="24.75" customHeight="1" x14ac:dyDescent="0.25">
      <c r="A19" s="34" t="s">
        <v>209</v>
      </c>
      <c r="B19" s="34">
        <v>536</v>
      </c>
      <c r="C19" s="99">
        <v>43913</v>
      </c>
      <c r="D19" s="13" t="s">
        <v>6</v>
      </c>
      <c r="E19" s="12" t="s">
        <v>42</v>
      </c>
      <c r="F19" s="13" t="s">
        <v>60</v>
      </c>
      <c r="G19" s="12" t="s">
        <v>61</v>
      </c>
      <c r="H19" s="14">
        <v>1</v>
      </c>
      <c r="I19" s="15">
        <v>425</v>
      </c>
      <c r="J19" s="22">
        <f t="shared" si="0"/>
        <v>425</v>
      </c>
      <c r="K19" s="35">
        <v>425</v>
      </c>
      <c r="L19" s="96">
        <v>425</v>
      </c>
      <c r="M19" s="96">
        <v>425</v>
      </c>
      <c r="N19" s="102">
        <v>995</v>
      </c>
      <c r="O19" s="103">
        <v>43915</v>
      </c>
      <c r="P19" s="16" t="s">
        <v>12</v>
      </c>
      <c r="Q19" s="16" t="s">
        <v>54</v>
      </c>
      <c r="R19" s="26" t="s">
        <v>19</v>
      </c>
    </row>
    <row r="20" spans="1:18" ht="24.75" customHeight="1" x14ac:dyDescent="0.25">
      <c r="A20" s="34" t="s">
        <v>209</v>
      </c>
      <c r="B20" s="34">
        <v>537</v>
      </c>
      <c r="C20" s="99">
        <v>43913</v>
      </c>
      <c r="D20" s="13" t="s">
        <v>2</v>
      </c>
      <c r="E20" s="12" t="s">
        <v>38</v>
      </c>
      <c r="F20" s="13" t="s">
        <v>82</v>
      </c>
      <c r="G20" s="12" t="s">
        <v>50</v>
      </c>
      <c r="H20" s="14">
        <v>1</v>
      </c>
      <c r="I20" s="15">
        <v>167</v>
      </c>
      <c r="J20" s="22">
        <f t="shared" si="0"/>
        <v>167</v>
      </c>
      <c r="K20" s="35">
        <v>167</v>
      </c>
      <c r="L20" s="96">
        <v>167</v>
      </c>
      <c r="M20" s="96">
        <v>167</v>
      </c>
      <c r="N20" s="102">
        <v>6100</v>
      </c>
      <c r="O20" s="103">
        <v>43915</v>
      </c>
      <c r="P20" s="16" t="s">
        <v>12</v>
      </c>
      <c r="Q20" s="16" t="s">
        <v>54</v>
      </c>
      <c r="R20" s="26" t="s">
        <v>27</v>
      </c>
    </row>
    <row r="21" spans="1:18" ht="24.75" customHeight="1" x14ac:dyDescent="0.25">
      <c r="A21" s="34" t="s">
        <v>209</v>
      </c>
      <c r="B21" s="34">
        <v>538</v>
      </c>
      <c r="C21" s="99">
        <v>43915</v>
      </c>
      <c r="D21" s="13" t="s">
        <v>7</v>
      </c>
      <c r="E21" s="12" t="s">
        <v>43</v>
      </c>
      <c r="F21" s="13" t="s">
        <v>62</v>
      </c>
      <c r="G21" s="12" t="s">
        <v>50</v>
      </c>
      <c r="H21" s="14">
        <v>70</v>
      </c>
      <c r="I21" s="15">
        <v>21.45</v>
      </c>
      <c r="J21" s="22">
        <f t="shared" si="0"/>
        <v>1501.5</v>
      </c>
      <c r="K21" s="35">
        <v>1501.5</v>
      </c>
      <c r="L21" s="96">
        <v>1501.5</v>
      </c>
      <c r="M21" s="96">
        <v>1501.5</v>
      </c>
      <c r="N21" s="102">
        <v>125746</v>
      </c>
      <c r="O21" s="103">
        <v>43915</v>
      </c>
      <c r="P21" s="16" t="s">
        <v>12</v>
      </c>
      <c r="Q21" s="16" t="s">
        <v>54</v>
      </c>
      <c r="R21" s="26" t="s">
        <v>20</v>
      </c>
    </row>
    <row r="22" spans="1:18" ht="24.75" customHeight="1" x14ac:dyDescent="0.25">
      <c r="A22" s="34" t="s">
        <v>209</v>
      </c>
      <c r="B22" s="34">
        <v>539</v>
      </c>
      <c r="C22" s="99">
        <v>43915</v>
      </c>
      <c r="D22" s="13" t="s">
        <v>8</v>
      </c>
      <c r="E22" s="12" t="s">
        <v>44</v>
      </c>
      <c r="F22" s="13" t="s">
        <v>52</v>
      </c>
      <c r="G22" s="12" t="s">
        <v>50</v>
      </c>
      <c r="H22" s="14">
        <v>35</v>
      </c>
      <c r="I22" s="15">
        <v>24.428599999999999</v>
      </c>
      <c r="J22" s="22">
        <f t="shared" si="0"/>
        <v>855.00099999999998</v>
      </c>
      <c r="K22" s="35">
        <v>855</v>
      </c>
      <c r="L22" s="96">
        <v>855</v>
      </c>
      <c r="M22" s="96">
        <v>855</v>
      </c>
      <c r="N22" s="102">
        <v>5</v>
      </c>
      <c r="O22" s="103">
        <v>43921</v>
      </c>
      <c r="P22" s="16" t="s">
        <v>12</v>
      </c>
      <c r="Q22" s="16" t="s">
        <v>54</v>
      </c>
      <c r="R22" s="26" t="s">
        <v>21</v>
      </c>
    </row>
    <row r="23" spans="1:18" ht="24.75" customHeight="1" x14ac:dyDescent="0.25">
      <c r="A23" s="297" t="s">
        <v>209</v>
      </c>
      <c r="B23" s="297">
        <v>564</v>
      </c>
      <c r="C23" s="300">
        <v>43915</v>
      </c>
      <c r="D23" s="299" t="s">
        <v>9</v>
      </c>
      <c r="E23" s="300" t="s">
        <v>45</v>
      </c>
      <c r="F23" s="13" t="s">
        <v>74</v>
      </c>
      <c r="G23" s="20" t="s">
        <v>70</v>
      </c>
      <c r="H23" s="21">
        <v>14</v>
      </c>
      <c r="I23" s="22">
        <v>9.9</v>
      </c>
      <c r="J23" s="22">
        <f t="shared" si="0"/>
        <v>138.6</v>
      </c>
      <c r="K23" s="301">
        <f>SUM(J23:J30)</f>
        <v>6528.3556000000008</v>
      </c>
      <c r="L23" s="301">
        <f>SUM(K23:K30)</f>
        <v>6528.3556000000008</v>
      </c>
      <c r="M23" s="301">
        <f>SUM(L23:L30)</f>
        <v>6528.3556000000008</v>
      </c>
      <c r="N23" s="285">
        <v>1787</v>
      </c>
      <c r="O23" s="287">
        <v>43920</v>
      </c>
      <c r="P23" s="289" t="s">
        <v>12</v>
      </c>
      <c r="Q23" s="289" t="s">
        <v>66</v>
      </c>
      <c r="R23" s="323" t="s">
        <v>22</v>
      </c>
    </row>
    <row r="24" spans="1:18" ht="24.75" customHeight="1" x14ac:dyDescent="0.25">
      <c r="A24" s="302"/>
      <c r="B24" s="302"/>
      <c r="C24" s="300"/>
      <c r="D24" s="299"/>
      <c r="E24" s="300"/>
      <c r="F24" s="13" t="s">
        <v>77</v>
      </c>
      <c r="G24" s="20" t="s">
        <v>51</v>
      </c>
      <c r="H24" s="21">
        <v>20</v>
      </c>
      <c r="I24" s="22">
        <v>14.1318</v>
      </c>
      <c r="J24" s="22">
        <v>282.60000000000002</v>
      </c>
      <c r="K24" s="301"/>
      <c r="L24" s="301"/>
      <c r="M24" s="301"/>
      <c r="N24" s="320"/>
      <c r="O24" s="322"/>
      <c r="P24" s="296"/>
      <c r="Q24" s="296"/>
      <c r="R24" s="324"/>
    </row>
    <row r="25" spans="1:18" ht="24.75" customHeight="1" x14ac:dyDescent="0.25">
      <c r="A25" s="302"/>
      <c r="B25" s="302"/>
      <c r="C25" s="300"/>
      <c r="D25" s="299"/>
      <c r="E25" s="300"/>
      <c r="F25" s="13" t="s">
        <v>52</v>
      </c>
      <c r="G25" s="20" t="s">
        <v>50</v>
      </c>
      <c r="H25" s="21">
        <v>200</v>
      </c>
      <c r="I25" s="22">
        <v>19.899999999999999</v>
      </c>
      <c r="J25" s="22">
        <f t="shared" si="0"/>
        <v>3979.9999999999995</v>
      </c>
      <c r="K25" s="301"/>
      <c r="L25" s="301"/>
      <c r="M25" s="301"/>
      <c r="N25" s="320"/>
      <c r="O25" s="322"/>
      <c r="P25" s="296"/>
      <c r="Q25" s="296"/>
      <c r="R25" s="324"/>
    </row>
    <row r="26" spans="1:18" ht="24.75" customHeight="1" x14ac:dyDescent="0.25">
      <c r="A26" s="302"/>
      <c r="B26" s="302"/>
      <c r="C26" s="300"/>
      <c r="D26" s="299"/>
      <c r="E26" s="300"/>
      <c r="F26" s="13" t="s">
        <v>76</v>
      </c>
      <c r="G26" s="20" t="s">
        <v>50</v>
      </c>
      <c r="H26" s="21">
        <v>90</v>
      </c>
      <c r="I26" s="22">
        <v>3.2650999999999999</v>
      </c>
      <c r="J26" s="22">
        <v>294.3</v>
      </c>
      <c r="K26" s="301"/>
      <c r="L26" s="301"/>
      <c r="M26" s="301"/>
      <c r="N26" s="320"/>
      <c r="O26" s="322"/>
      <c r="P26" s="296"/>
      <c r="Q26" s="296"/>
      <c r="R26" s="324"/>
    </row>
    <row r="27" spans="1:18" ht="24.75" customHeight="1" x14ac:dyDescent="0.25">
      <c r="A27" s="302"/>
      <c r="B27" s="302"/>
      <c r="C27" s="300"/>
      <c r="D27" s="299"/>
      <c r="E27" s="300"/>
      <c r="F27" s="13" t="s">
        <v>75</v>
      </c>
      <c r="G27" s="20" t="s">
        <v>51</v>
      </c>
      <c r="H27" s="21">
        <v>3</v>
      </c>
      <c r="I27" s="22">
        <v>15.6312</v>
      </c>
      <c r="J27" s="22">
        <f t="shared" si="0"/>
        <v>46.893599999999999</v>
      </c>
      <c r="K27" s="301"/>
      <c r="L27" s="301"/>
      <c r="M27" s="301"/>
      <c r="N27" s="320"/>
      <c r="O27" s="322"/>
      <c r="P27" s="296"/>
      <c r="Q27" s="296"/>
      <c r="R27" s="324"/>
    </row>
    <row r="28" spans="1:18" ht="24.75" customHeight="1" x14ac:dyDescent="0.25">
      <c r="A28" s="302"/>
      <c r="B28" s="302"/>
      <c r="C28" s="300"/>
      <c r="D28" s="299"/>
      <c r="E28" s="300"/>
      <c r="F28" s="13" t="s">
        <v>71</v>
      </c>
      <c r="G28" s="20" t="s">
        <v>53</v>
      </c>
      <c r="H28" s="21">
        <v>20</v>
      </c>
      <c r="I28" s="22">
        <v>30.175000000000001</v>
      </c>
      <c r="J28" s="22">
        <f t="shared" si="0"/>
        <v>603.5</v>
      </c>
      <c r="K28" s="301"/>
      <c r="L28" s="301"/>
      <c r="M28" s="301"/>
      <c r="N28" s="320"/>
      <c r="O28" s="322"/>
      <c r="P28" s="296"/>
      <c r="Q28" s="296"/>
      <c r="R28" s="324"/>
    </row>
    <row r="29" spans="1:18" ht="24.75" customHeight="1" x14ac:dyDescent="0.25">
      <c r="A29" s="302"/>
      <c r="B29" s="302"/>
      <c r="C29" s="300"/>
      <c r="D29" s="299"/>
      <c r="E29" s="300"/>
      <c r="F29" s="13" t="s">
        <v>72</v>
      </c>
      <c r="G29" s="20" t="s">
        <v>53</v>
      </c>
      <c r="H29" s="21">
        <v>20</v>
      </c>
      <c r="I29" s="22">
        <v>30.175000000000001</v>
      </c>
      <c r="J29" s="22">
        <f t="shared" si="0"/>
        <v>603.5</v>
      </c>
      <c r="K29" s="301"/>
      <c r="L29" s="301"/>
      <c r="M29" s="301"/>
      <c r="N29" s="320"/>
      <c r="O29" s="322"/>
      <c r="P29" s="296"/>
      <c r="Q29" s="296"/>
      <c r="R29" s="324"/>
    </row>
    <row r="30" spans="1:18" ht="24.75" customHeight="1" x14ac:dyDescent="0.25">
      <c r="A30" s="298"/>
      <c r="B30" s="298"/>
      <c r="C30" s="300"/>
      <c r="D30" s="299"/>
      <c r="E30" s="300"/>
      <c r="F30" s="13" t="s">
        <v>73</v>
      </c>
      <c r="G30" s="20" t="s">
        <v>53</v>
      </c>
      <c r="H30" s="21">
        <v>20</v>
      </c>
      <c r="I30" s="22">
        <v>28.9481</v>
      </c>
      <c r="J30" s="22">
        <f t="shared" si="0"/>
        <v>578.96199999999999</v>
      </c>
      <c r="K30" s="301"/>
      <c r="L30" s="301"/>
      <c r="M30" s="301"/>
      <c r="N30" s="286"/>
      <c r="O30" s="288"/>
      <c r="P30" s="290"/>
      <c r="Q30" s="290"/>
      <c r="R30" s="325"/>
    </row>
    <row r="31" spans="1:18" ht="24.75" customHeight="1" x14ac:dyDescent="0.25">
      <c r="A31" s="34" t="s">
        <v>209</v>
      </c>
      <c r="B31" s="34">
        <v>565</v>
      </c>
      <c r="C31" s="99">
        <v>43915</v>
      </c>
      <c r="D31" s="13" t="s">
        <v>9</v>
      </c>
      <c r="E31" s="12" t="s">
        <v>45</v>
      </c>
      <c r="F31" s="13" t="s">
        <v>64</v>
      </c>
      <c r="G31" s="12" t="s">
        <v>50</v>
      </c>
      <c r="H31" s="14">
        <v>20</v>
      </c>
      <c r="I31" s="15">
        <v>85</v>
      </c>
      <c r="J31" s="22">
        <f t="shared" si="0"/>
        <v>1700</v>
      </c>
      <c r="K31" s="35">
        <v>1700</v>
      </c>
      <c r="L31" s="96">
        <v>1700</v>
      </c>
      <c r="M31" s="96">
        <v>1700</v>
      </c>
      <c r="N31" s="102">
        <v>1787</v>
      </c>
      <c r="O31" s="103">
        <v>43920</v>
      </c>
      <c r="P31" s="16" t="s">
        <v>12</v>
      </c>
      <c r="Q31" s="16" t="s">
        <v>66</v>
      </c>
      <c r="R31" s="26" t="s">
        <v>23</v>
      </c>
    </row>
    <row r="32" spans="1:18" ht="24.75" customHeight="1" x14ac:dyDescent="0.25">
      <c r="A32" s="297" t="s">
        <v>209</v>
      </c>
      <c r="B32" s="297">
        <v>573</v>
      </c>
      <c r="C32" s="300">
        <v>43916</v>
      </c>
      <c r="D32" s="299" t="s">
        <v>10</v>
      </c>
      <c r="E32" s="300" t="s">
        <v>46</v>
      </c>
      <c r="F32" s="13" t="s">
        <v>67</v>
      </c>
      <c r="G32" s="20" t="s">
        <v>61</v>
      </c>
      <c r="H32" s="21">
        <v>33</v>
      </c>
      <c r="I32" s="22">
        <v>200</v>
      </c>
      <c r="J32" s="22">
        <f t="shared" si="0"/>
        <v>6600</v>
      </c>
      <c r="K32" s="301">
        <v>12600</v>
      </c>
      <c r="L32" s="301">
        <v>12600</v>
      </c>
      <c r="M32" s="301">
        <v>12600</v>
      </c>
      <c r="N32" s="285">
        <v>290</v>
      </c>
      <c r="O32" s="287">
        <v>43920</v>
      </c>
      <c r="P32" s="289" t="s">
        <v>28</v>
      </c>
      <c r="Q32" s="316" t="s">
        <v>101</v>
      </c>
      <c r="R32" s="293" t="s">
        <v>25</v>
      </c>
    </row>
    <row r="33" spans="1:18" ht="24.75" customHeight="1" x14ac:dyDescent="0.25">
      <c r="A33" s="302"/>
      <c r="B33" s="302"/>
      <c r="C33" s="300"/>
      <c r="D33" s="299"/>
      <c r="E33" s="300"/>
      <c r="F33" s="13" t="s">
        <v>68</v>
      </c>
      <c r="G33" s="20" t="s">
        <v>61</v>
      </c>
      <c r="H33" s="21">
        <v>10</v>
      </c>
      <c r="I33" s="22">
        <v>600</v>
      </c>
      <c r="J33" s="22">
        <f t="shared" si="0"/>
        <v>6000</v>
      </c>
      <c r="K33" s="301"/>
      <c r="L33" s="301"/>
      <c r="M33" s="301"/>
      <c r="N33" s="286"/>
      <c r="O33" s="288"/>
      <c r="P33" s="290"/>
      <c r="Q33" s="317"/>
      <c r="R33" s="295"/>
    </row>
    <row r="34" spans="1:18" ht="24.75" customHeight="1" x14ac:dyDescent="0.25">
      <c r="A34" s="297" t="s">
        <v>209</v>
      </c>
      <c r="B34" s="297">
        <v>625</v>
      </c>
      <c r="C34" s="300">
        <v>43920</v>
      </c>
      <c r="D34" s="299" t="s">
        <v>5</v>
      </c>
      <c r="E34" s="300" t="s">
        <v>41</v>
      </c>
      <c r="F34" s="13" t="s">
        <v>58</v>
      </c>
      <c r="G34" s="20" t="s">
        <v>50</v>
      </c>
      <c r="H34" s="21">
        <v>1</v>
      </c>
      <c r="I34" s="22">
        <v>3300</v>
      </c>
      <c r="J34" s="22">
        <f t="shared" si="0"/>
        <v>3300</v>
      </c>
      <c r="K34" s="301">
        <v>3620</v>
      </c>
      <c r="L34" s="301">
        <v>3620</v>
      </c>
      <c r="M34" s="301">
        <v>3620</v>
      </c>
      <c r="N34" s="285">
        <v>6</v>
      </c>
      <c r="O34" s="287">
        <v>43920</v>
      </c>
      <c r="P34" s="289" t="s">
        <v>28</v>
      </c>
      <c r="Q34" s="289" t="s">
        <v>54</v>
      </c>
      <c r="R34" s="293" t="s">
        <v>18</v>
      </c>
    </row>
    <row r="35" spans="1:18" ht="24.75" customHeight="1" x14ac:dyDescent="0.25">
      <c r="A35" s="302"/>
      <c r="B35" s="302"/>
      <c r="C35" s="300"/>
      <c r="D35" s="299"/>
      <c r="E35" s="300"/>
      <c r="F35" s="13" t="s">
        <v>59</v>
      </c>
      <c r="G35" s="20" t="s">
        <v>50</v>
      </c>
      <c r="H35" s="21">
        <v>1</v>
      </c>
      <c r="I35" s="22">
        <v>320</v>
      </c>
      <c r="J35" s="22">
        <f t="shared" si="0"/>
        <v>320</v>
      </c>
      <c r="K35" s="301"/>
      <c r="L35" s="301"/>
      <c r="M35" s="301"/>
      <c r="N35" s="286"/>
      <c r="O35" s="288"/>
      <c r="P35" s="290"/>
      <c r="Q35" s="290"/>
      <c r="R35" s="295"/>
    </row>
    <row r="36" spans="1:18" ht="24.75" customHeight="1" x14ac:dyDescent="0.25">
      <c r="A36" s="34" t="s">
        <v>209</v>
      </c>
      <c r="B36" s="34">
        <v>627</v>
      </c>
      <c r="C36" s="99">
        <v>43920</v>
      </c>
      <c r="D36" s="13" t="s">
        <v>11</v>
      </c>
      <c r="E36" s="12" t="s">
        <v>47</v>
      </c>
      <c r="F36" s="13" t="s">
        <v>64</v>
      </c>
      <c r="G36" s="12" t="s">
        <v>50</v>
      </c>
      <c r="H36" s="14">
        <v>72</v>
      </c>
      <c r="I36" s="15">
        <v>80.75</v>
      </c>
      <c r="J36" s="22">
        <f t="shared" si="0"/>
        <v>5814</v>
      </c>
      <c r="K36" s="35">
        <v>5814</v>
      </c>
      <c r="L36" s="96">
        <v>5814</v>
      </c>
      <c r="M36" s="96">
        <v>5814</v>
      </c>
      <c r="N36" s="102">
        <v>3089</v>
      </c>
      <c r="O36" s="103">
        <v>43922</v>
      </c>
      <c r="P36" s="16" t="s">
        <v>28</v>
      </c>
      <c r="Q36" s="16" t="s">
        <v>66</v>
      </c>
      <c r="R36" s="26" t="s">
        <v>24</v>
      </c>
    </row>
    <row r="37" spans="1:18" ht="24.75" customHeight="1" x14ac:dyDescent="0.25">
      <c r="A37" s="34" t="s">
        <v>209</v>
      </c>
      <c r="B37" s="34">
        <v>627</v>
      </c>
      <c r="C37" s="99">
        <v>43920</v>
      </c>
      <c r="D37" s="13" t="s">
        <v>11</v>
      </c>
      <c r="E37" s="12" t="s">
        <v>47</v>
      </c>
      <c r="F37" s="13" t="s">
        <v>65</v>
      </c>
      <c r="G37" s="12" t="s">
        <v>53</v>
      </c>
      <c r="H37" s="14">
        <v>40</v>
      </c>
      <c r="I37" s="15">
        <v>33.89</v>
      </c>
      <c r="J37" s="22">
        <f t="shared" si="0"/>
        <v>1355.6</v>
      </c>
      <c r="K37" s="35">
        <v>1355.6</v>
      </c>
      <c r="L37" s="96">
        <v>1355.6</v>
      </c>
      <c r="M37" s="96">
        <v>1355.6</v>
      </c>
      <c r="N37" s="102">
        <v>3054</v>
      </c>
      <c r="O37" s="103">
        <v>43922</v>
      </c>
      <c r="P37" s="16" t="s">
        <v>28</v>
      </c>
      <c r="Q37" s="16" t="s">
        <v>66</v>
      </c>
      <c r="R37" s="26" t="s">
        <v>24</v>
      </c>
    </row>
    <row r="38" spans="1:18" ht="24.75" customHeight="1" x14ac:dyDescent="0.25">
      <c r="A38" s="34" t="s">
        <v>209</v>
      </c>
      <c r="B38" s="34">
        <v>628</v>
      </c>
      <c r="C38" s="99">
        <v>43920</v>
      </c>
      <c r="D38" s="13" t="s">
        <v>6</v>
      </c>
      <c r="E38" s="12" t="s">
        <v>42</v>
      </c>
      <c r="F38" s="13" t="s">
        <v>60</v>
      </c>
      <c r="G38" s="12" t="s">
        <v>61</v>
      </c>
      <c r="H38" s="14">
        <v>1</v>
      </c>
      <c r="I38" s="15">
        <v>1250</v>
      </c>
      <c r="J38" s="22">
        <f t="shared" si="0"/>
        <v>1250</v>
      </c>
      <c r="K38" s="35">
        <v>1250</v>
      </c>
      <c r="L38" s="96">
        <v>1250</v>
      </c>
      <c r="M38" s="96">
        <v>1250</v>
      </c>
      <c r="N38" s="102">
        <v>1005</v>
      </c>
      <c r="O38" s="103">
        <v>43922</v>
      </c>
      <c r="P38" s="16" t="s">
        <v>12</v>
      </c>
      <c r="Q38" s="16" t="s">
        <v>54</v>
      </c>
      <c r="R38" s="26" t="s">
        <v>19</v>
      </c>
    </row>
    <row r="39" spans="1:18" ht="24.75" customHeight="1" x14ac:dyDescent="0.25">
      <c r="A39" s="34" t="s">
        <v>209</v>
      </c>
      <c r="B39" s="34">
        <v>681</v>
      </c>
      <c r="C39" s="99">
        <v>43936</v>
      </c>
      <c r="D39" s="13" t="s">
        <v>31</v>
      </c>
      <c r="E39" s="12" t="s">
        <v>48</v>
      </c>
      <c r="F39" s="13" t="s">
        <v>63</v>
      </c>
      <c r="G39" s="12" t="s">
        <v>50</v>
      </c>
      <c r="H39" s="14">
        <v>50</v>
      </c>
      <c r="I39" s="15">
        <v>7.99</v>
      </c>
      <c r="J39" s="22">
        <f t="shared" si="0"/>
        <v>399.5</v>
      </c>
      <c r="K39" s="35">
        <v>399.5</v>
      </c>
      <c r="L39" s="96">
        <v>399.5</v>
      </c>
      <c r="M39" s="96">
        <v>399.5</v>
      </c>
      <c r="N39" s="102">
        <v>322</v>
      </c>
      <c r="O39" s="103">
        <v>43941</v>
      </c>
      <c r="P39" s="16" t="s">
        <v>32</v>
      </c>
      <c r="Q39" s="16" t="s">
        <v>54</v>
      </c>
      <c r="R39" s="26" t="s">
        <v>34</v>
      </c>
    </row>
    <row r="40" spans="1:18" ht="24.75" customHeight="1" x14ac:dyDescent="0.25">
      <c r="A40" s="34" t="s">
        <v>209</v>
      </c>
      <c r="B40" s="34">
        <v>740</v>
      </c>
      <c r="C40" s="99">
        <v>43948</v>
      </c>
      <c r="D40" s="13" t="s">
        <v>7</v>
      </c>
      <c r="E40" s="12" t="s">
        <v>83</v>
      </c>
      <c r="F40" s="13" t="s">
        <v>62</v>
      </c>
      <c r="G40" s="12" t="s">
        <v>50</v>
      </c>
      <c r="H40" s="14">
        <v>200</v>
      </c>
      <c r="I40" s="15">
        <v>54.15</v>
      </c>
      <c r="J40" s="22">
        <f t="shared" si="0"/>
        <v>10830</v>
      </c>
      <c r="K40" s="35">
        <v>10830</v>
      </c>
      <c r="L40" s="96">
        <v>10830</v>
      </c>
      <c r="M40" s="96">
        <v>10830</v>
      </c>
      <c r="N40" s="102">
        <v>126356</v>
      </c>
      <c r="O40" s="103">
        <v>43948</v>
      </c>
      <c r="P40" s="16" t="s">
        <v>32</v>
      </c>
      <c r="Q40" s="24" t="s">
        <v>100</v>
      </c>
      <c r="R40" s="26" t="s">
        <v>20</v>
      </c>
    </row>
    <row r="41" spans="1:18" ht="24.75" customHeight="1" x14ac:dyDescent="0.25">
      <c r="A41" s="34" t="s">
        <v>209</v>
      </c>
      <c r="B41" s="34">
        <v>741</v>
      </c>
      <c r="C41" s="99">
        <v>43948</v>
      </c>
      <c r="D41" s="13" t="s">
        <v>84</v>
      </c>
      <c r="E41" s="12" t="s">
        <v>85</v>
      </c>
      <c r="F41" s="13" t="s">
        <v>86</v>
      </c>
      <c r="G41" s="12" t="s">
        <v>61</v>
      </c>
      <c r="H41" s="14">
        <v>20</v>
      </c>
      <c r="I41" s="15">
        <v>38</v>
      </c>
      <c r="J41" s="22">
        <f t="shared" si="0"/>
        <v>760</v>
      </c>
      <c r="K41" s="35">
        <v>760</v>
      </c>
      <c r="L41" s="96">
        <v>760</v>
      </c>
      <c r="M41" s="96">
        <v>760</v>
      </c>
      <c r="N41" s="102">
        <v>904</v>
      </c>
      <c r="O41" s="103">
        <v>43951</v>
      </c>
      <c r="P41" s="16" t="s">
        <v>32</v>
      </c>
      <c r="Q41" s="16" t="s">
        <v>54</v>
      </c>
      <c r="R41" s="26" t="s">
        <v>87</v>
      </c>
    </row>
    <row r="42" spans="1:18" ht="24.75" customHeight="1" x14ac:dyDescent="0.25">
      <c r="A42" s="34" t="s">
        <v>209</v>
      </c>
      <c r="B42" s="34">
        <v>781</v>
      </c>
      <c r="C42" s="99">
        <v>43951</v>
      </c>
      <c r="D42" s="33" t="s">
        <v>110</v>
      </c>
      <c r="E42" s="31" t="s">
        <v>111</v>
      </c>
      <c r="F42" s="33" t="s">
        <v>77</v>
      </c>
      <c r="G42" s="31" t="s">
        <v>51</v>
      </c>
      <c r="H42" s="14">
        <v>1000</v>
      </c>
      <c r="I42" s="32">
        <v>5.5</v>
      </c>
      <c r="J42" s="22">
        <f t="shared" si="0"/>
        <v>5500</v>
      </c>
      <c r="K42" s="35">
        <v>5500</v>
      </c>
      <c r="L42" s="96">
        <v>5500</v>
      </c>
      <c r="M42" s="96">
        <v>5500</v>
      </c>
      <c r="N42" s="102">
        <v>17807</v>
      </c>
      <c r="O42" s="104">
        <v>43956</v>
      </c>
      <c r="P42" s="16" t="s">
        <v>32</v>
      </c>
      <c r="Q42" s="16" t="s">
        <v>112</v>
      </c>
      <c r="R42" s="26" t="s">
        <v>113</v>
      </c>
    </row>
    <row r="43" spans="1:18" ht="24.75" customHeight="1" x14ac:dyDescent="0.25">
      <c r="A43" s="18" t="s">
        <v>209</v>
      </c>
      <c r="B43" s="18">
        <v>802</v>
      </c>
      <c r="C43" s="99">
        <v>43955</v>
      </c>
      <c r="D43" s="19" t="s">
        <v>0</v>
      </c>
      <c r="E43" s="17" t="s">
        <v>36</v>
      </c>
      <c r="F43" s="19" t="s">
        <v>106</v>
      </c>
      <c r="G43" s="17" t="s">
        <v>53</v>
      </c>
      <c r="H43" s="14">
        <v>39</v>
      </c>
      <c r="I43" s="23">
        <v>93.5</v>
      </c>
      <c r="J43" s="22">
        <f t="shared" si="0"/>
        <v>3646.5</v>
      </c>
      <c r="K43" s="35">
        <f>J43</f>
        <v>3646.5</v>
      </c>
      <c r="L43" s="96">
        <f>K43</f>
        <v>3646.5</v>
      </c>
      <c r="M43" s="96">
        <f>L43</f>
        <v>3646.5</v>
      </c>
      <c r="N43" s="102">
        <v>7673</v>
      </c>
      <c r="O43" s="104">
        <v>43955</v>
      </c>
      <c r="P43" s="16" t="s">
        <v>32</v>
      </c>
      <c r="Q43" s="16" t="s">
        <v>54</v>
      </c>
      <c r="R43" s="26" t="s">
        <v>107</v>
      </c>
    </row>
    <row r="44" spans="1:18" ht="24.75" customHeight="1" x14ac:dyDescent="0.25">
      <c r="A44" s="307" t="s">
        <v>209</v>
      </c>
      <c r="B44" s="307">
        <v>805</v>
      </c>
      <c r="C44" s="313">
        <v>43955</v>
      </c>
      <c r="D44" s="310" t="s">
        <v>31</v>
      </c>
      <c r="E44" s="313" t="s">
        <v>48</v>
      </c>
      <c r="F44" s="313" t="s">
        <v>108</v>
      </c>
      <c r="G44" s="31" t="s">
        <v>50</v>
      </c>
      <c r="H44" s="14">
        <v>2</v>
      </c>
      <c r="I44" s="32">
        <v>220</v>
      </c>
      <c r="J44" s="22">
        <f t="shared" si="0"/>
        <v>440</v>
      </c>
      <c r="K44" s="283">
        <v>920</v>
      </c>
      <c r="L44" s="283">
        <v>920</v>
      </c>
      <c r="M44" s="283">
        <v>920</v>
      </c>
      <c r="N44" s="285">
        <v>330</v>
      </c>
      <c r="O44" s="287">
        <v>43958</v>
      </c>
      <c r="P44" s="318" t="s">
        <v>32</v>
      </c>
      <c r="Q44" s="318" t="s">
        <v>54</v>
      </c>
      <c r="R44" s="293" t="s">
        <v>109</v>
      </c>
    </row>
    <row r="45" spans="1:18" ht="24.75" customHeight="1" x14ac:dyDescent="0.25">
      <c r="A45" s="308"/>
      <c r="B45" s="308"/>
      <c r="C45" s="315"/>
      <c r="D45" s="312"/>
      <c r="E45" s="315"/>
      <c r="F45" s="315"/>
      <c r="G45" s="31" t="s">
        <v>50</v>
      </c>
      <c r="H45" s="14">
        <v>1</v>
      </c>
      <c r="I45" s="32">
        <v>480</v>
      </c>
      <c r="J45" s="22">
        <f t="shared" si="0"/>
        <v>480</v>
      </c>
      <c r="K45" s="284"/>
      <c r="L45" s="284"/>
      <c r="M45" s="284"/>
      <c r="N45" s="286"/>
      <c r="O45" s="288"/>
      <c r="P45" s="318"/>
      <c r="Q45" s="318"/>
      <c r="R45" s="295"/>
    </row>
    <row r="46" spans="1:18" ht="24.75" customHeight="1" x14ac:dyDescent="0.25">
      <c r="A46" s="307" t="s">
        <v>209</v>
      </c>
      <c r="B46" s="307">
        <v>826</v>
      </c>
      <c r="C46" s="313">
        <v>43957</v>
      </c>
      <c r="D46" s="310" t="s">
        <v>3</v>
      </c>
      <c r="E46" s="313" t="s">
        <v>39</v>
      </c>
      <c r="F46" s="37" t="s">
        <v>114</v>
      </c>
      <c r="G46" s="39" t="s">
        <v>50</v>
      </c>
      <c r="H46" s="14">
        <v>4</v>
      </c>
      <c r="I46" s="40">
        <v>39.9</v>
      </c>
      <c r="J46" s="22">
        <f t="shared" si="0"/>
        <v>159.6</v>
      </c>
      <c r="K46" s="283">
        <v>342.31</v>
      </c>
      <c r="L46" s="283">
        <v>342.31</v>
      </c>
      <c r="M46" s="283">
        <v>342.31</v>
      </c>
      <c r="N46" s="285">
        <v>6918</v>
      </c>
      <c r="O46" s="321">
        <v>43958</v>
      </c>
      <c r="P46" s="289" t="s">
        <v>32</v>
      </c>
      <c r="Q46" s="318" t="s">
        <v>54</v>
      </c>
      <c r="R46" s="293" t="s">
        <v>118</v>
      </c>
    </row>
    <row r="47" spans="1:18" ht="24.75" customHeight="1" x14ac:dyDescent="0.25">
      <c r="A47" s="309"/>
      <c r="B47" s="309"/>
      <c r="C47" s="314"/>
      <c r="D47" s="311"/>
      <c r="E47" s="314"/>
      <c r="F47" s="37" t="s">
        <v>115</v>
      </c>
      <c r="G47" s="39" t="s">
        <v>50</v>
      </c>
      <c r="H47" s="14">
        <v>30</v>
      </c>
      <c r="I47" s="40">
        <v>5.58</v>
      </c>
      <c r="J47" s="22">
        <f t="shared" si="0"/>
        <v>167.4</v>
      </c>
      <c r="K47" s="319"/>
      <c r="L47" s="319"/>
      <c r="M47" s="319"/>
      <c r="N47" s="320"/>
      <c r="O47" s="321"/>
      <c r="P47" s="296"/>
      <c r="Q47" s="318"/>
      <c r="R47" s="294"/>
    </row>
    <row r="48" spans="1:18" ht="24.75" customHeight="1" x14ac:dyDescent="0.25">
      <c r="A48" s="309"/>
      <c r="B48" s="309"/>
      <c r="C48" s="314"/>
      <c r="D48" s="311"/>
      <c r="E48" s="314"/>
      <c r="F48" s="37" t="s">
        <v>116</v>
      </c>
      <c r="G48" s="39" t="s">
        <v>50</v>
      </c>
      <c r="H48" s="14">
        <v>4</v>
      </c>
      <c r="I48" s="40">
        <v>0.4</v>
      </c>
      <c r="J48" s="22">
        <f t="shared" si="0"/>
        <v>1.6</v>
      </c>
      <c r="K48" s="319"/>
      <c r="L48" s="319"/>
      <c r="M48" s="319"/>
      <c r="N48" s="320"/>
      <c r="O48" s="321"/>
      <c r="P48" s="296"/>
      <c r="Q48" s="318"/>
      <c r="R48" s="294"/>
    </row>
    <row r="49" spans="1:18" ht="24.75" customHeight="1" x14ac:dyDescent="0.25">
      <c r="A49" s="308"/>
      <c r="B49" s="308"/>
      <c r="C49" s="315"/>
      <c r="D49" s="312"/>
      <c r="E49" s="315"/>
      <c r="F49" s="37" t="s">
        <v>117</v>
      </c>
      <c r="G49" s="39" t="s">
        <v>50</v>
      </c>
      <c r="H49" s="14">
        <v>1</v>
      </c>
      <c r="I49" s="40">
        <v>13.71</v>
      </c>
      <c r="J49" s="22">
        <f t="shared" si="0"/>
        <v>13.71</v>
      </c>
      <c r="K49" s="284"/>
      <c r="L49" s="284"/>
      <c r="M49" s="284"/>
      <c r="N49" s="286"/>
      <c r="O49" s="321"/>
      <c r="P49" s="290"/>
      <c r="Q49" s="318"/>
      <c r="R49" s="295"/>
    </row>
    <row r="50" spans="1:18" ht="24.75" customHeight="1" x14ac:dyDescent="0.25">
      <c r="A50" s="98" t="s">
        <v>209</v>
      </c>
      <c r="B50" s="98">
        <v>831</v>
      </c>
      <c r="C50" s="97">
        <v>43958</v>
      </c>
      <c r="D50" s="238" t="s">
        <v>119</v>
      </c>
      <c r="E50" s="37" t="s">
        <v>120</v>
      </c>
      <c r="F50" s="37" t="s">
        <v>121</v>
      </c>
      <c r="G50" s="39" t="s">
        <v>50</v>
      </c>
      <c r="H50" s="14">
        <v>10</v>
      </c>
      <c r="I50" s="40">
        <v>10</v>
      </c>
      <c r="J50" s="22">
        <f t="shared" si="0"/>
        <v>100</v>
      </c>
      <c r="K50" s="78">
        <v>100</v>
      </c>
      <c r="L50" s="95">
        <v>0</v>
      </c>
      <c r="M50" s="95">
        <v>0</v>
      </c>
      <c r="N50" s="102"/>
      <c r="O50" s="103"/>
      <c r="P50" s="38" t="s">
        <v>32</v>
      </c>
      <c r="Q50" s="38" t="s">
        <v>54</v>
      </c>
      <c r="R50" s="44" t="s">
        <v>122</v>
      </c>
    </row>
    <row r="51" spans="1:18" ht="24.75" customHeight="1" x14ac:dyDescent="0.25">
      <c r="A51" s="307" t="s">
        <v>209</v>
      </c>
      <c r="B51" s="307">
        <v>839</v>
      </c>
      <c r="C51" s="313">
        <v>43958</v>
      </c>
      <c r="D51" s="310" t="s">
        <v>123</v>
      </c>
      <c r="E51" s="313" t="s">
        <v>124</v>
      </c>
      <c r="F51" s="37" t="s">
        <v>125</v>
      </c>
      <c r="G51" s="39" t="s">
        <v>126</v>
      </c>
      <c r="H51" s="14">
        <v>25</v>
      </c>
      <c r="I51" s="40">
        <v>3</v>
      </c>
      <c r="J51" s="22">
        <f t="shared" si="0"/>
        <v>75</v>
      </c>
      <c r="K51" s="283">
        <v>98</v>
      </c>
      <c r="L51" s="283">
        <v>98</v>
      </c>
      <c r="M51" s="283">
        <v>98</v>
      </c>
      <c r="N51" s="285">
        <v>5952</v>
      </c>
      <c r="O51" s="321">
        <v>43963</v>
      </c>
      <c r="P51" s="318" t="s">
        <v>32</v>
      </c>
      <c r="Q51" s="318" t="s">
        <v>54</v>
      </c>
      <c r="R51" s="293" t="s">
        <v>128</v>
      </c>
    </row>
    <row r="52" spans="1:18" ht="24.75" customHeight="1" x14ac:dyDescent="0.25">
      <c r="A52" s="308"/>
      <c r="B52" s="308"/>
      <c r="C52" s="315"/>
      <c r="D52" s="312"/>
      <c r="E52" s="315"/>
      <c r="F52" s="37" t="s">
        <v>127</v>
      </c>
      <c r="G52" s="39" t="s">
        <v>50</v>
      </c>
      <c r="H52" s="14">
        <v>1</v>
      </c>
      <c r="I52" s="40">
        <v>23</v>
      </c>
      <c r="J52" s="22">
        <f t="shared" si="0"/>
        <v>23</v>
      </c>
      <c r="K52" s="284"/>
      <c r="L52" s="284"/>
      <c r="M52" s="284"/>
      <c r="N52" s="286"/>
      <c r="O52" s="321"/>
      <c r="P52" s="318"/>
      <c r="Q52" s="318"/>
      <c r="R52" s="295"/>
    </row>
    <row r="53" spans="1:18" ht="24.75" customHeight="1" x14ac:dyDescent="0.25">
      <c r="A53" s="98" t="s">
        <v>209</v>
      </c>
      <c r="B53" s="98">
        <v>840</v>
      </c>
      <c r="C53" s="97">
        <v>43958</v>
      </c>
      <c r="D53" s="238" t="s">
        <v>2</v>
      </c>
      <c r="E53" s="37" t="s">
        <v>38</v>
      </c>
      <c r="F53" s="37" t="s">
        <v>129</v>
      </c>
      <c r="G53" s="39" t="s">
        <v>50</v>
      </c>
      <c r="H53" s="14">
        <v>20</v>
      </c>
      <c r="I53" s="40">
        <v>8.75</v>
      </c>
      <c r="J53" s="22">
        <f t="shared" si="0"/>
        <v>175</v>
      </c>
      <c r="K53" s="78">
        <v>175</v>
      </c>
      <c r="L53" s="95">
        <v>175</v>
      </c>
      <c r="M53" s="95">
        <v>175</v>
      </c>
      <c r="N53" s="102">
        <v>6182</v>
      </c>
      <c r="O53" s="104">
        <v>43962</v>
      </c>
      <c r="P53" s="36" t="s">
        <v>32</v>
      </c>
      <c r="Q53" s="36" t="s">
        <v>54</v>
      </c>
      <c r="R53" s="26" t="s">
        <v>130</v>
      </c>
    </row>
    <row r="54" spans="1:18" ht="24.75" customHeight="1" x14ac:dyDescent="0.25">
      <c r="A54" s="98" t="s">
        <v>209</v>
      </c>
      <c r="B54" s="98">
        <v>848</v>
      </c>
      <c r="C54" s="97">
        <v>43962</v>
      </c>
      <c r="D54" s="238" t="s">
        <v>131</v>
      </c>
      <c r="E54" s="37" t="s">
        <v>132</v>
      </c>
      <c r="F54" s="37" t="s">
        <v>62</v>
      </c>
      <c r="G54" s="39" t="s">
        <v>50</v>
      </c>
      <c r="H54" s="14">
        <v>5</v>
      </c>
      <c r="I54" s="40">
        <v>69</v>
      </c>
      <c r="J54" s="22">
        <f t="shared" si="0"/>
        <v>345</v>
      </c>
      <c r="K54" s="78">
        <v>345</v>
      </c>
      <c r="L54" s="95">
        <v>345</v>
      </c>
      <c r="M54" s="95">
        <v>345</v>
      </c>
      <c r="N54" s="102">
        <v>160848</v>
      </c>
      <c r="O54" s="104">
        <v>43962</v>
      </c>
      <c r="P54" s="36" t="s">
        <v>32</v>
      </c>
      <c r="Q54" s="36" t="s">
        <v>54</v>
      </c>
      <c r="R54" s="26" t="s">
        <v>133</v>
      </c>
    </row>
    <row r="55" spans="1:18" ht="24.75" customHeight="1" x14ac:dyDescent="0.25">
      <c r="A55" s="307" t="s">
        <v>209</v>
      </c>
      <c r="B55" s="307">
        <v>853</v>
      </c>
      <c r="C55" s="313">
        <v>43963</v>
      </c>
      <c r="D55" s="310" t="s">
        <v>3</v>
      </c>
      <c r="E55" s="313" t="s">
        <v>39</v>
      </c>
      <c r="F55" s="37" t="s">
        <v>134</v>
      </c>
      <c r="G55" s="39" t="s">
        <v>50</v>
      </c>
      <c r="H55" s="14">
        <v>60</v>
      </c>
      <c r="I55" s="40">
        <v>1.06</v>
      </c>
      <c r="J55" s="22">
        <f t="shared" si="0"/>
        <v>63.6</v>
      </c>
      <c r="K55" s="283">
        <v>459.29</v>
      </c>
      <c r="L55" s="283">
        <v>459.29</v>
      </c>
      <c r="M55" s="283">
        <v>459.29</v>
      </c>
      <c r="N55" s="285">
        <v>6980</v>
      </c>
      <c r="O55" s="287">
        <v>43966</v>
      </c>
      <c r="P55" s="318" t="s">
        <v>32</v>
      </c>
      <c r="Q55" s="318" t="s">
        <v>54</v>
      </c>
      <c r="R55" s="293" t="s">
        <v>141</v>
      </c>
    </row>
    <row r="56" spans="1:18" ht="24.75" customHeight="1" x14ac:dyDescent="0.25">
      <c r="A56" s="309"/>
      <c r="B56" s="309"/>
      <c r="C56" s="314"/>
      <c r="D56" s="311"/>
      <c r="E56" s="314"/>
      <c r="F56" s="37" t="s">
        <v>134</v>
      </c>
      <c r="G56" s="39" t="s">
        <v>50</v>
      </c>
      <c r="H56" s="14">
        <v>40</v>
      </c>
      <c r="I56" s="40">
        <v>0.79</v>
      </c>
      <c r="J56" s="22">
        <f t="shared" si="0"/>
        <v>31.6</v>
      </c>
      <c r="K56" s="319"/>
      <c r="L56" s="319"/>
      <c r="M56" s="319"/>
      <c r="N56" s="320"/>
      <c r="O56" s="322"/>
      <c r="P56" s="318"/>
      <c r="Q56" s="318"/>
      <c r="R56" s="294"/>
    </row>
    <row r="57" spans="1:18" ht="24.75" customHeight="1" x14ac:dyDescent="0.25">
      <c r="A57" s="309"/>
      <c r="B57" s="309"/>
      <c r="C57" s="314"/>
      <c r="D57" s="311"/>
      <c r="E57" s="314"/>
      <c r="F57" s="37" t="s">
        <v>135</v>
      </c>
      <c r="G57" s="39" t="s">
        <v>50</v>
      </c>
      <c r="H57" s="14">
        <v>70</v>
      </c>
      <c r="I57" s="40">
        <v>1.89</v>
      </c>
      <c r="J57" s="22">
        <f t="shared" si="0"/>
        <v>132.29999999999998</v>
      </c>
      <c r="K57" s="319"/>
      <c r="L57" s="319"/>
      <c r="M57" s="319"/>
      <c r="N57" s="320"/>
      <c r="O57" s="322"/>
      <c r="P57" s="318"/>
      <c r="Q57" s="318"/>
      <c r="R57" s="294"/>
    </row>
    <row r="58" spans="1:18" ht="24.75" customHeight="1" x14ac:dyDescent="0.25">
      <c r="A58" s="309"/>
      <c r="B58" s="309"/>
      <c r="C58" s="314"/>
      <c r="D58" s="311"/>
      <c r="E58" s="314"/>
      <c r="F58" s="37" t="s">
        <v>136</v>
      </c>
      <c r="G58" s="39" t="s">
        <v>50</v>
      </c>
      <c r="H58" s="14">
        <v>5</v>
      </c>
      <c r="I58" s="40">
        <v>5.27</v>
      </c>
      <c r="J58" s="22">
        <f t="shared" si="0"/>
        <v>26.349999999999998</v>
      </c>
      <c r="K58" s="319"/>
      <c r="L58" s="319"/>
      <c r="M58" s="319"/>
      <c r="N58" s="320"/>
      <c r="O58" s="322"/>
      <c r="P58" s="318"/>
      <c r="Q58" s="318"/>
      <c r="R58" s="294"/>
    </row>
    <row r="59" spans="1:18" ht="24.75" customHeight="1" x14ac:dyDescent="0.25">
      <c r="A59" s="309"/>
      <c r="B59" s="309"/>
      <c r="C59" s="314"/>
      <c r="D59" s="311"/>
      <c r="E59" s="314"/>
      <c r="F59" s="37" t="s">
        <v>136</v>
      </c>
      <c r="G59" s="39" t="s">
        <v>50</v>
      </c>
      <c r="H59" s="14">
        <v>10</v>
      </c>
      <c r="I59" s="40">
        <v>2.37</v>
      </c>
      <c r="J59" s="22">
        <f t="shared" si="0"/>
        <v>23.700000000000003</v>
      </c>
      <c r="K59" s="319"/>
      <c r="L59" s="319"/>
      <c r="M59" s="319"/>
      <c r="N59" s="320"/>
      <c r="O59" s="322"/>
      <c r="P59" s="318"/>
      <c r="Q59" s="318"/>
      <c r="R59" s="294"/>
    </row>
    <row r="60" spans="1:18" ht="24.75" customHeight="1" x14ac:dyDescent="0.25">
      <c r="A60" s="309"/>
      <c r="B60" s="309"/>
      <c r="C60" s="314"/>
      <c r="D60" s="311"/>
      <c r="E60" s="314"/>
      <c r="F60" s="37" t="s">
        <v>137</v>
      </c>
      <c r="G60" s="39" t="s">
        <v>50</v>
      </c>
      <c r="H60" s="14">
        <v>8</v>
      </c>
      <c r="I60" s="40">
        <v>2.64</v>
      </c>
      <c r="J60" s="22">
        <f t="shared" si="0"/>
        <v>21.12</v>
      </c>
      <c r="K60" s="319"/>
      <c r="L60" s="319"/>
      <c r="M60" s="319"/>
      <c r="N60" s="320"/>
      <c r="O60" s="322"/>
      <c r="P60" s="318"/>
      <c r="Q60" s="318"/>
      <c r="R60" s="294"/>
    </row>
    <row r="61" spans="1:18" ht="24.75" customHeight="1" x14ac:dyDescent="0.25">
      <c r="A61" s="309"/>
      <c r="B61" s="309"/>
      <c r="C61" s="314"/>
      <c r="D61" s="311"/>
      <c r="E61" s="314"/>
      <c r="F61" s="37" t="s">
        <v>136</v>
      </c>
      <c r="G61" s="39" t="s">
        <v>50</v>
      </c>
      <c r="H61" s="14">
        <v>5</v>
      </c>
      <c r="I61" s="40">
        <v>4.37</v>
      </c>
      <c r="J61" s="22">
        <f t="shared" si="0"/>
        <v>21.85</v>
      </c>
      <c r="K61" s="319"/>
      <c r="L61" s="319"/>
      <c r="M61" s="319"/>
      <c r="N61" s="320"/>
      <c r="O61" s="322"/>
      <c r="P61" s="318"/>
      <c r="Q61" s="318"/>
      <c r="R61" s="294"/>
    </row>
    <row r="62" spans="1:18" ht="24.75" customHeight="1" x14ac:dyDescent="0.25">
      <c r="A62" s="309"/>
      <c r="B62" s="309"/>
      <c r="C62" s="314"/>
      <c r="D62" s="311"/>
      <c r="E62" s="314"/>
      <c r="F62" s="37" t="s">
        <v>138</v>
      </c>
      <c r="G62" s="39" t="s">
        <v>50</v>
      </c>
      <c r="H62" s="14">
        <v>1</v>
      </c>
      <c r="I62" s="40">
        <v>14.74</v>
      </c>
      <c r="J62" s="22">
        <f t="shared" si="0"/>
        <v>14.74</v>
      </c>
      <c r="K62" s="319"/>
      <c r="L62" s="319"/>
      <c r="M62" s="319"/>
      <c r="N62" s="320"/>
      <c r="O62" s="322"/>
      <c r="P62" s="318"/>
      <c r="Q62" s="318"/>
      <c r="R62" s="294"/>
    </row>
    <row r="63" spans="1:18" ht="24.75" customHeight="1" x14ac:dyDescent="0.25">
      <c r="A63" s="309"/>
      <c r="B63" s="309"/>
      <c r="C63" s="314"/>
      <c r="D63" s="311"/>
      <c r="E63" s="314"/>
      <c r="F63" s="37" t="s">
        <v>139</v>
      </c>
      <c r="G63" s="39" t="s">
        <v>50</v>
      </c>
      <c r="H63" s="14">
        <v>24</v>
      </c>
      <c r="I63" s="40">
        <v>1.99</v>
      </c>
      <c r="J63" s="22">
        <f t="shared" si="0"/>
        <v>47.76</v>
      </c>
      <c r="K63" s="319"/>
      <c r="L63" s="319"/>
      <c r="M63" s="319"/>
      <c r="N63" s="320"/>
      <c r="O63" s="322"/>
      <c r="P63" s="318"/>
      <c r="Q63" s="318"/>
      <c r="R63" s="294"/>
    </row>
    <row r="64" spans="1:18" ht="24.75" customHeight="1" x14ac:dyDescent="0.25">
      <c r="A64" s="309"/>
      <c r="B64" s="309"/>
      <c r="C64" s="314"/>
      <c r="D64" s="311"/>
      <c r="E64" s="314"/>
      <c r="F64" s="37" t="s">
        <v>139</v>
      </c>
      <c r="G64" s="39" t="s">
        <v>50</v>
      </c>
      <c r="H64" s="14">
        <v>30</v>
      </c>
      <c r="I64" s="40">
        <v>2.4300000000000002</v>
      </c>
      <c r="J64" s="22">
        <f t="shared" si="0"/>
        <v>72.900000000000006</v>
      </c>
      <c r="K64" s="319"/>
      <c r="L64" s="319"/>
      <c r="M64" s="319"/>
      <c r="N64" s="320"/>
      <c r="O64" s="322"/>
      <c r="P64" s="318"/>
      <c r="Q64" s="318"/>
      <c r="R64" s="294"/>
    </row>
    <row r="65" spans="1:18" ht="24.75" customHeight="1" x14ac:dyDescent="0.25">
      <c r="A65" s="308"/>
      <c r="B65" s="308"/>
      <c r="C65" s="315"/>
      <c r="D65" s="312"/>
      <c r="E65" s="315"/>
      <c r="F65" s="37" t="s">
        <v>140</v>
      </c>
      <c r="G65" s="39" t="s">
        <v>50</v>
      </c>
      <c r="H65" s="14">
        <v>1</v>
      </c>
      <c r="I65" s="40">
        <v>3.37</v>
      </c>
      <c r="J65" s="22">
        <f t="shared" si="0"/>
        <v>3.37</v>
      </c>
      <c r="K65" s="284"/>
      <c r="L65" s="284"/>
      <c r="M65" s="284"/>
      <c r="N65" s="286"/>
      <c r="O65" s="288"/>
      <c r="P65" s="318"/>
      <c r="Q65" s="318"/>
      <c r="R65" s="295"/>
    </row>
    <row r="66" spans="1:18" ht="24.75" customHeight="1" x14ac:dyDescent="0.25">
      <c r="A66" s="98" t="s">
        <v>209</v>
      </c>
      <c r="B66" s="98">
        <v>854</v>
      </c>
      <c r="C66" s="97">
        <v>43963</v>
      </c>
      <c r="D66" s="238" t="s">
        <v>3</v>
      </c>
      <c r="E66" s="37" t="s">
        <v>39</v>
      </c>
      <c r="F66" s="37" t="s">
        <v>114</v>
      </c>
      <c r="G66" s="39" t="s">
        <v>50</v>
      </c>
      <c r="H66" s="14">
        <v>9</v>
      </c>
      <c r="I66" s="40">
        <v>37.9</v>
      </c>
      <c r="J66" s="22">
        <f t="shared" si="0"/>
        <v>341.09999999999997</v>
      </c>
      <c r="K66" s="78">
        <v>341.1</v>
      </c>
      <c r="L66" s="95">
        <v>341.1</v>
      </c>
      <c r="M66" s="95">
        <v>341.1</v>
      </c>
      <c r="N66" s="102">
        <v>6978</v>
      </c>
      <c r="O66" s="105">
        <v>43966</v>
      </c>
      <c r="P66" s="36" t="s">
        <v>32</v>
      </c>
      <c r="Q66" s="36" t="s">
        <v>54</v>
      </c>
      <c r="R66" s="26" t="s">
        <v>142</v>
      </c>
    </row>
    <row r="67" spans="1:18" ht="24.75" customHeight="1" x14ac:dyDescent="0.25">
      <c r="A67" s="98" t="s">
        <v>209</v>
      </c>
      <c r="B67" s="98">
        <v>627</v>
      </c>
      <c r="C67" s="97">
        <v>43920</v>
      </c>
      <c r="D67" s="238" t="s">
        <v>11</v>
      </c>
      <c r="E67" s="39" t="s">
        <v>47</v>
      </c>
      <c r="F67" s="37" t="s">
        <v>143</v>
      </c>
      <c r="G67" s="39" t="s">
        <v>50</v>
      </c>
      <c r="H67" s="14">
        <v>1000</v>
      </c>
      <c r="I67" s="40">
        <v>5.9</v>
      </c>
      <c r="J67" s="22">
        <f t="shared" si="0"/>
        <v>5900</v>
      </c>
      <c r="K67" s="78">
        <v>5900</v>
      </c>
      <c r="L67" s="95">
        <v>5900</v>
      </c>
      <c r="M67" s="95">
        <v>5900</v>
      </c>
      <c r="N67" s="102">
        <v>3185</v>
      </c>
      <c r="O67" s="105">
        <v>43955</v>
      </c>
      <c r="P67" s="36" t="s">
        <v>28</v>
      </c>
      <c r="Q67" s="36" t="s">
        <v>66</v>
      </c>
      <c r="R67" s="26" t="s">
        <v>24</v>
      </c>
    </row>
    <row r="68" spans="1:18" ht="24.75" customHeight="1" x14ac:dyDescent="0.25">
      <c r="A68" s="98" t="s">
        <v>209</v>
      </c>
      <c r="B68" s="98">
        <v>884</v>
      </c>
      <c r="C68" s="97">
        <v>43965</v>
      </c>
      <c r="D68" s="238" t="s">
        <v>144</v>
      </c>
      <c r="E68" s="41" t="s">
        <v>145</v>
      </c>
      <c r="F68" s="43" t="s">
        <v>143</v>
      </c>
      <c r="G68" s="41" t="s">
        <v>50</v>
      </c>
      <c r="H68" s="14">
        <v>200</v>
      </c>
      <c r="I68" s="42">
        <v>18.95</v>
      </c>
      <c r="J68" s="22">
        <f t="shared" si="0"/>
        <v>3790</v>
      </c>
      <c r="K68" s="78">
        <v>3790</v>
      </c>
      <c r="L68" s="95">
        <v>3790</v>
      </c>
      <c r="M68" s="95">
        <v>3790</v>
      </c>
      <c r="N68" s="102">
        <v>21</v>
      </c>
      <c r="O68" s="105">
        <v>43971</v>
      </c>
      <c r="P68" s="45" t="s">
        <v>32</v>
      </c>
      <c r="Q68" s="45" t="s">
        <v>54</v>
      </c>
      <c r="R68" s="26" t="s">
        <v>146</v>
      </c>
    </row>
    <row r="69" spans="1:18" ht="24.75" customHeight="1" x14ac:dyDescent="0.25">
      <c r="A69" s="98" t="s">
        <v>209</v>
      </c>
      <c r="B69" s="98">
        <v>890</v>
      </c>
      <c r="C69" s="97">
        <v>43969</v>
      </c>
      <c r="D69" s="238" t="s">
        <v>147</v>
      </c>
      <c r="E69" s="48" t="s">
        <v>148</v>
      </c>
      <c r="F69" s="46" t="s">
        <v>149</v>
      </c>
      <c r="G69" s="48" t="s">
        <v>61</v>
      </c>
      <c r="H69" s="14">
        <v>1</v>
      </c>
      <c r="I69" s="47">
        <v>1300</v>
      </c>
      <c r="J69" s="22">
        <f t="shared" si="0"/>
        <v>1300</v>
      </c>
      <c r="K69" s="78">
        <v>1300</v>
      </c>
      <c r="L69" s="95">
        <v>1300</v>
      </c>
      <c r="M69" s="95">
        <v>1300</v>
      </c>
      <c r="N69" s="102">
        <v>153</v>
      </c>
      <c r="O69" s="105">
        <v>43973</v>
      </c>
      <c r="P69" s="45" t="s">
        <v>32</v>
      </c>
      <c r="Q69" s="45" t="s">
        <v>54</v>
      </c>
      <c r="R69" s="26" t="s">
        <v>150</v>
      </c>
    </row>
    <row r="70" spans="1:18" ht="24.75" customHeight="1" x14ac:dyDescent="0.25">
      <c r="A70" s="98" t="s">
        <v>209</v>
      </c>
      <c r="B70" s="98">
        <v>627</v>
      </c>
      <c r="C70" s="97">
        <v>43977</v>
      </c>
      <c r="D70" s="229" t="s">
        <v>11</v>
      </c>
      <c r="E70" s="58" t="s">
        <v>47</v>
      </c>
      <c r="F70" s="56" t="s">
        <v>106</v>
      </c>
      <c r="G70" s="58" t="s">
        <v>50</v>
      </c>
      <c r="H70" s="14">
        <v>3000</v>
      </c>
      <c r="I70" s="57">
        <v>2.99</v>
      </c>
      <c r="J70" s="22">
        <f t="shared" si="0"/>
        <v>8970</v>
      </c>
      <c r="K70" s="78">
        <v>8970</v>
      </c>
      <c r="L70" s="95">
        <v>8970</v>
      </c>
      <c r="M70" s="95">
        <v>8970</v>
      </c>
      <c r="N70" s="102">
        <v>3451</v>
      </c>
      <c r="O70" s="105">
        <v>43978</v>
      </c>
      <c r="P70" s="55" t="s">
        <v>28</v>
      </c>
      <c r="Q70" s="55" t="s">
        <v>66</v>
      </c>
      <c r="R70" s="26" t="s">
        <v>24</v>
      </c>
    </row>
    <row r="71" spans="1:18" ht="24.75" customHeight="1" x14ac:dyDescent="0.25">
      <c r="A71" s="98" t="s">
        <v>209</v>
      </c>
      <c r="B71" s="98">
        <v>956</v>
      </c>
      <c r="C71" s="97">
        <v>43978</v>
      </c>
      <c r="D71" s="238" t="s">
        <v>31</v>
      </c>
      <c r="E71" s="50" t="s">
        <v>48</v>
      </c>
      <c r="F71" s="52" t="s">
        <v>151</v>
      </c>
      <c r="G71" s="50" t="s">
        <v>50</v>
      </c>
      <c r="H71" s="14">
        <v>3</v>
      </c>
      <c r="I71" s="51">
        <v>100</v>
      </c>
      <c r="J71" s="22">
        <f t="shared" si="0"/>
        <v>300</v>
      </c>
      <c r="K71" s="78">
        <v>300</v>
      </c>
      <c r="L71" s="95">
        <v>300</v>
      </c>
      <c r="M71" s="95">
        <v>300</v>
      </c>
      <c r="N71" s="102">
        <v>343</v>
      </c>
      <c r="O71" s="105">
        <v>43980</v>
      </c>
      <c r="P71" s="53" t="s">
        <v>32</v>
      </c>
      <c r="Q71" s="53" t="s">
        <v>54</v>
      </c>
      <c r="R71" s="44" t="s">
        <v>152</v>
      </c>
    </row>
    <row r="72" spans="1:18" ht="24.75" customHeight="1" x14ac:dyDescent="0.25">
      <c r="A72" s="98" t="s">
        <v>209</v>
      </c>
      <c r="B72" s="98">
        <v>975</v>
      </c>
      <c r="C72" s="97">
        <v>43984</v>
      </c>
      <c r="D72" s="229" t="s">
        <v>11</v>
      </c>
      <c r="E72" s="58" t="s">
        <v>47</v>
      </c>
      <c r="F72" s="56" t="s">
        <v>153</v>
      </c>
      <c r="G72" s="58" t="s">
        <v>50</v>
      </c>
      <c r="H72" s="14">
        <v>5</v>
      </c>
      <c r="I72" s="57">
        <v>259</v>
      </c>
      <c r="J72" s="22">
        <f t="shared" si="0"/>
        <v>1295</v>
      </c>
      <c r="K72" s="78">
        <f>J72</f>
        <v>1295</v>
      </c>
      <c r="L72" s="95">
        <f>K72</f>
        <v>1295</v>
      </c>
      <c r="M72" s="95">
        <v>1295</v>
      </c>
      <c r="N72" s="102">
        <v>3843</v>
      </c>
      <c r="O72" s="105">
        <v>44022</v>
      </c>
      <c r="P72" s="55" t="s">
        <v>28</v>
      </c>
      <c r="Q72" s="55" t="s">
        <v>66</v>
      </c>
      <c r="R72" s="26" t="s">
        <v>154</v>
      </c>
    </row>
    <row r="73" spans="1:18" ht="24.75" customHeight="1" x14ac:dyDescent="0.25">
      <c r="A73" s="98" t="s">
        <v>209</v>
      </c>
      <c r="B73" s="98">
        <v>1011</v>
      </c>
      <c r="C73" s="97">
        <v>43998</v>
      </c>
      <c r="D73" s="229" t="s">
        <v>155</v>
      </c>
      <c r="E73" s="59" t="s">
        <v>156</v>
      </c>
      <c r="F73" s="61" t="s">
        <v>157</v>
      </c>
      <c r="G73" s="59" t="s">
        <v>158</v>
      </c>
      <c r="H73" s="14">
        <v>100</v>
      </c>
      <c r="I73" s="60">
        <v>4.9000000000000004</v>
      </c>
      <c r="J73" s="22">
        <f t="shared" si="0"/>
        <v>490.00000000000006</v>
      </c>
      <c r="K73" s="78">
        <v>490</v>
      </c>
      <c r="L73" s="95">
        <v>490</v>
      </c>
      <c r="M73" s="95">
        <v>490</v>
      </c>
      <c r="N73" s="102">
        <v>21374</v>
      </c>
      <c r="O73" s="105">
        <v>44001</v>
      </c>
      <c r="P73" s="62" t="s">
        <v>32</v>
      </c>
      <c r="Q73" s="62" t="s">
        <v>54</v>
      </c>
      <c r="R73" s="26" t="s">
        <v>159</v>
      </c>
    </row>
    <row r="74" spans="1:18" ht="24.75" customHeight="1" x14ac:dyDescent="0.25">
      <c r="A74" s="307" t="s">
        <v>209</v>
      </c>
      <c r="B74" s="307">
        <v>1030</v>
      </c>
      <c r="C74" s="313">
        <v>44000</v>
      </c>
      <c r="D74" s="310" t="s">
        <v>4</v>
      </c>
      <c r="E74" s="313" t="s">
        <v>160</v>
      </c>
      <c r="F74" s="63" t="s">
        <v>135</v>
      </c>
      <c r="G74" s="65" t="s">
        <v>50</v>
      </c>
      <c r="H74" s="14">
        <v>74</v>
      </c>
      <c r="I74" s="64">
        <v>1.41</v>
      </c>
      <c r="J74" s="22">
        <f t="shared" si="0"/>
        <v>104.33999999999999</v>
      </c>
      <c r="K74" s="283">
        <v>478.73</v>
      </c>
      <c r="L74" s="283">
        <v>478.73</v>
      </c>
      <c r="M74" s="283">
        <v>478.73</v>
      </c>
      <c r="N74" s="285">
        <v>11291</v>
      </c>
      <c r="O74" s="287">
        <v>44004</v>
      </c>
      <c r="P74" s="318" t="s">
        <v>32</v>
      </c>
      <c r="Q74" s="318" t="s">
        <v>54</v>
      </c>
      <c r="R74" s="293" t="s">
        <v>166</v>
      </c>
    </row>
    <row r="75" spans="1:18" ht="24.75" customHeight="1" x14ac:dyDescent="0.25">
      <c r="A75" s="309"/>
      <c r="B75" s="309"/>
      <c r="C75" s="314"/>
      <c r="D75" s="311"/>
      <c r="E75" s="314"/>
      <c r="F75" s="63" t="s">
        <v>161</v>
      </c>
      <c r="G75" s="65" t="s">
        <v>50</v>
      </c>
      <c r="H75" s="14">
        <v>10</v>
      </c>
      <c r="I75" s="64">
        <v>4.5199999999999996</v>
      </c>
      <c r="J75" s="22">
        <f t="shared" si="0"/>
        <v>45.199999999999996</v>
      </c>
      <c r="K75" s="319"/>
      <c r="L75" s="319"/>
      <c r="M75" s="319"/>
      <c r="N75" s="320"/>
      <c r="O75" s="322"/>
      <c r="P75" s="318"/>
      <c r="Q75" s="318"/>
      <c r="R75" s="294"/>
    </row>
    <row r="76" spans="1:18" ht="24.75" customHeight="1" x14ac:dyDescent="0.25">
      <c r="A76" s="309"/>
      <c r="B76" s="309"/>
      <c r="C76" s="314"/>
      <c r="D76" s="311"/>
      <c r="E76" s="314"/>
      <c r="F76" s="63" t="s">
        <v>134</v>
      </c>
      <c r="G76" s="65" t="s">
        <v>50</v>
      </c>
      <c r="H76" s="14">
        <v>68</v>
      </c>
      <c r="I76" s="64">
        <v>0.87</v>
      </c>
      <c r="J76" s="22">
        <f t="shared" si="0"/>
        <v>59.16</v>
      </c>
      <c r="K76" s="319"/>
      <c r="L76" s="319"/>
      <c r="M76" s="319"/>
      <c r="N76" s="320"/>
      <c r="O76" s="322"/>
      <c r="P76" s="318"/>
      <c r="Q76" s="318"/>
      <c r="R76" s="294"/>
    </row>
    <row r="77" spans="1:18" ht="24.75" customHeight="1" x14ac:dyDescent="0.25">
      <c r="A77" s="309"/>
      <c r="B77" s="309"/>
      <c r="C77" s="314"/>
      <c r="D77" s="311"/>
      <c r="E77" s="314"/>
      <c r="F77" s="63" t="s">
        <v>134</v>
      </c>
      <c r="G77" s="65" t="s">
        <v>50</v>
      </c>
      <c r="H77" s="14">
        <v>40</v>
      </c>
      <c r="I77" s="64">
        <v>0.45</v>
      </c>
      <c r="J77" s="22">
        <f t="shared" si="0"/>
        <v>18</v>
      </c>
      <c r="K77" s="319"/>
      <c r="L77" s="319"/>
      <c r="M77" s="319"/>
      <c r="N77" s="320"/>
      <c r="O77" s="322"/>
      <c r="P77" s="318"/>
      <c r="Q77" s="318"/>
      <c r="R77" s="294"/>
    </row>
    <row r="78" spans="1:18" ht="24.75" customHeight="1" x14ac:dyDescent="0.25">
      <c r="A78" s="309"/>
      <c r="B78" s="309"/>
      <c r="C78" s="314"/>
      <c r="D78" s="311"/>
      <c r="E78" s="314"/>
      <c r="F78" s="63" t="s">
        <v>162</v>
      </c>
      <c r="G78" s="65" t="s">
        <v>50</v>
      </c>
      <c r="H78" s="14">
        <v>10</v>
      </c>
      <c r="I78" s="64">
        <v>1.7</v>
      </c>
      <c r="J78" s="22">
        <f t="shared" si="0"/>
        <v>17</v>
      </c>
      <c r="K78" s="319"/>
      <c r="L78" s="319"/>
      <c r="M78" s="319"/>
      <c r="N78" s="320"/>
      <c r="O78" s="322"/>
      <c r="P78" s="318"/>
      <c r="Q78" s="318"/>
      <c r="R78" s="294"/>
    </row>
    <row r="79" spans="1:18" ht="24.75" customHeight="1" x14ac:dyDescent="0.25">
      <c r="A79" s="309"/>
      <c r="B79" s="309"/>
      <c r="C79" s="314"/>
      <c r="D79" s="311"/>
      <c r="E79" s="314"/>
      <c r="F79" s="63" t="s">
        <v>163</v>
      </c>
      <c r="G79" s="65" t="s">
        <v>50</v>
      </c>
      <c r="H79" s="14">
        <v>5</v>
      </c>
      <c r="I79" s="64">
        <v>9.89</v>
      </c>
      <c r="J79" s="22">
        <f t="shared" si="0"/>
        <v>49.45</v>
      </c>
      <c r="K79" s="319"/>
      <c r="L79" s="319"/>
      <c r="M79" s="319"/>
      <c r="N79" s="320"/>
      <c r="O79" s="322"/>
      <c r="P79" s="318"/>
      <c r="Q79" s="318"/>
      <c r="R79" s="294"/>
    </row>
    <row r="80" spans="1:18" ht="24.75" customHeight="1" x14ac:dyDescent="0.25">
      <c r="A80" s="309"/>
      <c r="B80" s="309"/>
      <c r="C80" s="314"/>
      <c r="D80" s="311"/>
      <c r="E80" s="314"/>
      <c r="F80" s="63" t="s">
        <v>163</v>
      </c>
      <c r="G80" s="65" t="s">
        <v>126</v>
      </c>
      <c r="H80" s="14">
        <v>11</v>
      </c>
      <c r="I80" s="64">
        <v>12.42</v>
      </c>
      <c r="J80" s="22">
        <f t="shared" si="0"/>
        <v>136.62</v>
      </c>
      <c r="K80" s="319"/>
      <c r="L80" s="319"/>
      <c r="M80" s="319"/>
      <c r="N80" s="320"/>
      <c r="O80" s="322"/>
      <c r="P80" s="318"/>
      <c r="Q80" s="318"/>
      <c r="R80" s="294"/>
    </row>
    <row r="81" spans="1:18" ht="24.75" customHeight="1" x14ac:dyDescent="0.25">
      <c r="A81" s="309"/>
      <c r="B81" s="309"/>
      <c r="C81" s="314"/>
      <c r="D81" s="311"/>
      <c r="E81" s="314"/>
      <c r="F81" s="63" t="s">
        <v>164</v>
      </c>
      <c r="G81" s="65" t="s">
        <v>50</v>
      </c>
      <c r="H81" s="14">
        <v>3</v>
      </c>
      <c r="I81" s="64">
        <v>4.82</v>
      </c>
      <c r="J81" s="22">
        <f t="shared" si="0"/>
        <v>14.46</v>
      </c>
      <c r="K81" s="319"/>
      <c r="L81" s="319"/>
      <c r="M81" s="319"/>
      <c r="N81" s="320"/>
      <c r="O81" s="322"/>
      <c r="P81" s="318"/>
      <c r="Q81" s="318"/>
      <c r="R81" s="294"/>
    </row>
    <row r="82" spans="1:18" ht="24.75" customHeight="1" x14ac:dyDescent="0.25">
      <c r="A82" s="308"/>
      <c r="B82" s="308"/>
      <c r="C82" s="315"/>
      <c r="D82" s="312"/>
      <c r="E82" s="315"/>
      <c r="F82" s="63" t="s">
        <v>165</v>
      </c>
      <c r="G82" s="65" t="s">
        <v>50</v>
      </c>
      <c r="H82" s="14">
        <v>6</v>
      </c>
      <c r="I82" s="64">
        <v>5.75</v>
      </c>
      <c r="J82" s="22">
        <f t="shared" si="0"/>
        <v>34.5</v>
      </c>
      <c r="K82" s="284"/>
      <c r="L82" s="284"/>
      <c r="M82" s="284"/>
      <c r="N82" s="286"/>
      <c r="O82" s="288"/>
      <c r="P82" s="318"/>
      <c r="Q82" s="318"/>
      <c r="R82" s="295"/>
    </row>
    <row r="83" spans="1:18" ht="24.75" customHeight="1" x14ac:dyDescent="0.25">
      <c r="A83" s="98" t="s">
        <v>209</v>
      </c>
      <c r="B83" s="98">
        <v>1047</v>
      </c>
      <c r="C83" s="97">
        <v>44005</v>
      </c>
      <c r="D83" s="238" t="s">
        <v>167</v>
      </c>
      <c r="E83" s="68" t="s">
        <v>168</v>
      </c>
      <c r="F83" s="68" t="s">
        <v>106</v>
      </c>
      <c r="G83" s="66" t="s">
        <v>51</v>
      </c>
      <c r="H83" s="14">
        <v>100</v>
      </c>
      <c r="I83" s="67">
        <v>95</v>
      </c>
      <c r="J83" s="22">
        <f t="shared" si="0"/>
        <v>9500</v>
      </c>
      <c r="K83" s="78">
        <v>9500</v>
      </c>
      <c r="L83" s="95">
        <v>9500</v>
      </c>
      <c r="M83" s="95">
        <v>9500</v>
      </c>
      <c r="N83" s="102">
        <v>50531</v>
      </c>
      <c r="O83" s="105">
        <v>44007</v>
      </c>
      <c r="P83" s="69" t="s">
        <v>32</v>
      </c>
      <c r="Q83" s="69" t="s">
        <v>169</v>
      </c>
      <c r="R83" s="77" t="s">
        <v>170</v>
      </c>
    </row>
    <row r="84" spans="1:18" ht="24.75" customHeight="1" x14ac:dyDescent="0.25">
      <c r="A84" s="98" t="s">
        <v>209</v>
      </c>
      <c r="B84" s="98">
        <v>1057</v>
      </c>
      <c r="C84" s="97">
        <v>44008</v>
      </c>
      <c r="D84" s="238" t="s">
        <v>197</v>
      </c>
      <c r="E84" s="88" t="s">
        <v>198</v>
      </c>
      <c r="F84" s="88" t="s">
        <v>199</v>
      </c>
      <c r="G84" s="89" t="s">
        <v>158</v>
      </c>
      <c r="H84" s="14">
        <v>150</v>
      </c>
      <c r="I84" s="80">
        <v>3.97</v>
      </c>
      <c r="J84" s="22">
        <f t="shared" si="0"/>
        <v>595.5</v>
      </c>
      <c r="K84" s="86">
        <v>595.5</v>
      </c>
      <c r="L84" s="95">
        <v>595.5</v>
      </c>
      <c r="M84" s="95">
        <v>595.5</v>
      </c>
      <c r="N84" s="240">
        <v>11552</v>
      </c>
      <c r="O84" s="234">
        <v>44032</v>
      </c>
      <c r="P84" s="87" t="s">
        <v>12</v>
      </c>
      <c r="Q84" s="87" t="s">
        <v>200</v>
      </c>
      <c r="R84" s="90" t="s">
        <v>201</v>
      </c>
    </row>
    <row r="85" spans="1:18" ht="24.75" customHeight="1" x14ac:dyDescent="0.25">
      <c r="A85" s="131" t="s">
        <v>209</v>
      </c>
      <c r="B85" s="131">
        <v>1309</v>
      </c>
      <c r="C85" s="132">
        <v>44040</v>
      </c>
      <c r="D85" s="238" t="s">
        <v>224</v>
      </c>
      <c r="E85" s="132" t="s">
        <v>225</v>
      </c>
      <c r="F85" s="132" t="s">
        <v>65</v>
      </c>
      <c r="G85" s="130" t="s">
        <v>226</v>
      </c>
      <c r="H85" s="14">
        <v>100</v>
      </c>
      <c r="I85" s="80">
        <v>1.66</v>
      </c>
      <c r="J85" s="22">
        <f t="shared" si="0"/>
        <v>166</v>
      </c>
      <c r="K85" s="134">
        <v>166</v>
      </c>
      <c r="L85" s="134">
        <v>166</v>
      </c>
      <c r="M85" s="134">
        <v>166</v>
      </c>
      <c r="N85" s="240">
        <v>202870</v>
      </c>
      <c r="O85" s="234">
        <v>44063</v>
      </c>
      <c r="P85" s="133" t="s">
        <v>32</v>
      </c>
      <c r="Q85" s="133" t="s">
        <v>200</v>
      </c>
      <c r="R85" s="135" t="s">
        <v>227</v>
      </c>
    </row>
    <row r="86" spans="1:18" ht="24.75" customHeight="1" x14ac:dyDescent="0.25">
      <c r="A86" s="131" t="s">
        <v>209</v>
      </c>
      <c r="B86" s="131">
        <v>1310</v>
      </c>
      <c r="C86" s="132">
        <v>44040</v>
      </c>
      <c r="D86" s="238" t="s">
        <v>228</v>
      </c>
      <c r="E86" s="132" t="s">
        <v>229</v>
      </c>
      <c r="F86" s="132" t="s">
        <v>65</v>
      </c>
      <c r="G86" s="130" t="s">
        <v>53</v>
      </c>
      <c r="H86" s="14">
        <v>10</v>
      </c>
      <c r="I86" s="80">
        <v>42</v>
      </c>
      <c r="J86" s="22">
        <f t="shared" si="0"/>
        <v>420</v>
      </c>
      <c r="K86" s="134">
        <v>420</v>
      </c>
      <c r="L86" s="134">
        <v>420</v>
      </c>
      <c r="M86" s="134">
        <v>420</v>
      </c>
      <c r="N86" s="240">
        <v>12076</v>
      </c>
      <c r="O86" s="234">
        <v>44058</v>
      </c>
      <c r="P86" s="133" t="s">
        <v>32</v>
      </c>
      <c r="Q86" s="133" t="s">
        <v>200</v>
      </c>
      <c r="R86" s="135" t="s">
        <v>227</v>
      </c>
    </row>
    <row r="87" spans="1:18" ht="24.75" customHeight="1" x14ac:dyDescent="0.25">
      <c r="A87" s="131" t="s">
        <v>209</v>
      </c>
      <c r="B87" s="131">
        <v>1311</v>
      </c>
      <c r="C87" s="132">
        <v>44040</v>
      </c>
      <c r="D87" s="238" t="s">
        <v>197</v>
      </c>
      <c r="E87" s="132" t="s">
        <v>198</v>
      </c>
      <c r="F87" s="132" t="s">
        <v>65</v>
      </c>
      <c r="G87" s="130" t="s">
        <v>53</v>
      </c>
      <c r="H87" s="14">
        <v>50</v>
      </c>
      <c r="I87" s="80">
        <v>37.863999999999997</v>
      </c>
      <c r="J87" s="22">
        <f t="shared" si="0"/>
        <v>1893.1999999999998</v>
      </c>
      <c r="K87" s="134">
        <v>1893.2</v>
      </c>
      <c r="L87" s="134">
        <v>1893.2</v>
      </c>
      <c r="M87" s="134">
        <v>1893.2</v>
      </c>
      <c r="N87" s="240">
        <v>11862</v>
      </c>
      <c r="O87" s="234">
        <v>44056</v>
      </c>
      <c r="P87" s="133" t="s">
        <v>32</v>
      </c>
      <c r="Q87" s="133" t="s">
        <v>200</v>
      </c>
      <c r="R87" s="135" t="s">
        <v>227</v>
      </c>
    </row>
    <row r="88" spans="1:18" ht="24.75" customHeight="1" x14ac:dyDescent="0.25">
      <c r="A88" s="131" t="s">
        <v>209</v>
      </c>
      <c r="B88" s="131">
        <v>1312</v>
      </c>
      <c r="C88" s="132">
        <v>44040</v>
      </c>
      <c r="D88" s="238" t="s">
        <v>230</v>
      </c>
      <c r="E88" s="132" t="s">
        <v>231</v>
      </c>
      <c r="F88" s="132" t="s">
        <v>106</v>
      </c>
      <c r="G88" s="130" t="s">
        <v>53</v>
      </c>
      <c r="H88" s="14">
        <v>100</v>
      </c>
      <c r="I88" s="80">
        <v>122.95</v>
      </c>
      <c r="J88" s="22">
        <f t="shared" si="0"/>
        <v>12295</v>
      </c>
      <c r="K88" s="134">
        <v>12295</v>
      </c>
      <c r="L88" s="134">
        <v>12295</v>
      </c>
      <c r="M88" s="134">
        <v>12295</v>
      </c>
      <c r="N88" s="240">
        <v>4201</v>
      </c>
      <c r="O88" s="234">
        <v>44063</v>
      </c>
      <c r="P88" s="133" t="s">
        <v>32</v>
      </c>
      <c r="Q88" s="133" t="s">
        <v>200</v>
      </c>
      <c r="R88" s="135" t="s">
        <v>232</v>
      </c>
    </row>
    <row r="89" spans="1:18" ht="30" customHeight="1" x14ac:dyDescent="0.25">
      <c r="A89" s="18" t="s">
        <v>209</v>
      </c>
      <c r="B89" s="18">
        <v>1399</v>
      </c>
      <c r="C89" s="136">
        <v>44049</v>
      </c>
      <c r="D89" s="229" t="s">
        <v>147</v>
      </c>
      <c r="E89" s="136" t="s">
        <v>148</v>
      </c>
      <c r="F89" s="136" t="s">
        <v>149</v>
      </c>
      <c r="G89" s="136" t="s">
        <v>61</v>
      </c>
      <c r="H89" s="14">
        <v>1</v>
      </c>
      <c r="I89" s="80">
        <v>500</v>
      </c>
      <c r="J89" s="22">
        <f t="shared" si="0"/>
        <v>500</v>
      </c>
      <c r="K89" s="137">
        <v>500</v>
      </c>
      <c r="L89" s="137">
        <v>500</v>
      </c>
      <c r="M89" s="137">
        <v>500</v>
      </c>
      <c r="N89" s="240">
        <v>171</v>
      </c>
      <c r="O89" s="234">
        <v>44062</v>
      </c>
      <c r="P89" s="138" t="s">
        <v>32</v>
      </c>
      <c r="Q89" s="138" t="s">
        <v>54</v>
      </c>
      <c r="R89" s="139" t="s">
        <v>233</v>
      </c>
    </row>
    <row r="90" spans="1:18" ht="30" customHeight="1" x14ac:dyDescent="0.25">
      <c r="A90" s="141" t="s">
        <v>209</v>
      </c>
      <c r="B90" s="147">
        <v>704</v>
      </c>
      <c r="C90" s="140">
        <v>43920</v>
      </c>
      <c r="D90" s="229" t="s">
        <v>11</v>
      </c>
      <c r="E90" s="140" t="s">
        <v>47</v>
      </c>
      <c r="F90" s="142" t="s">
        <v>234</v>
      </c>
      <c r="G90" s="142" t="s">
        <v>50</v>
      </c>
      <c r="H90" s="149">
        <v>500</v>
      </c>
      <c r="I90" s="150">
        <v>14.1</v>
      </c>
      <c r="J90" s="151">
        <f t="shared" si="0"/>
        <v>7050</v>
      </c>
      <c r="K90" s="143">
        <v>7050</v>
      </c>
      <c r="L90" s="143">
        <v>7050</v>
      </c>
      <c r="M90" s="143">
        <v>7050</v>
      </c>
      <c r="N90" s="180">
        <v>4083</v>
      </c>
      <c r="O90" s="145">
        <v>44079</v>
      </c>
      <c r="P90" s="144" t="s">
        <v>12</v>
      </c>
      <c r="Q90" s="144" t="s">
        <v>66</v>
      </c>
      <c r="R90" s="146" t="s">
        <v>235</v>
      </c>
    </row>
    <row r="91" spans="1:18" ht="30" customHeight="1" x14ac:dyDescent="0.25">
      <c r="A91" s="18" t="s">
        <v>209</v>
      </c>
      <c r="B91" s="156">
        <v>1425</v>
      </c>
      <c r="C91" s="152">
        <v>44060</v>
      </c>
      <c r="D91" s="229" t="s">
        <v>5</v>
      </c>
      <c r="E91" s="152" t="s">
        <v>41</v>
      </c>
      <c r="F91" s="152" t="s">
        <v>236</v>
      </c>
      <c r="G91" s="152" t="s">
        <v>50</v>
      </c>
      <c r="H91" s="14">
        <v>1</v>
      </c>
      <c r="I91" s="80">
        <v>550</v>
      </c>
      <c r="J91" s="22">
        <v>550</v>
      </c>
      <c r="K91" s="153">
        <v>550</v>
      </c>
      <c r="L91" s="153">
        <v>550</v>
      </c>
      <c r="M91" s="153">
        <v>550</v>
      </c>
      <c r="N91" s="240">
        <v>12</v>
      </c>
      <c r="O91" s="237">
        <v>44063</v>
      </c>
      <c r="P91" s="154" t="s">
        <v>32</v>
      </c>
      <c r="Q91" s="154" t="s">
        <v>54</v>
      </c>
      <c r="R91" s="155" t="s">
        <v>237</v>
      </c>
    </row>
    <row r="92" spans="1:18" ht="30" customHeight="1" x14ac:dyDescent="0.25">
      <c r="A92" s="18" t="s">
        <v>209</v>
      </c>
      <c r="B92" s="156">
        <v>1442</v>
      </c>
      <c r="C92" s="152">
        <v>44067</v>
      </c>
      <c r="D92" s="229" t="s">
        <v>188</v>
      </c>
      <c r="E92" s="152" t="s">
        <v>189</v>
      </c>
      <c r="F92" s="152" t="s">
        <v>238</v>
      </c>
      <c r="G92" s="152" t="s">
        <v>50</v>
      </c>
      <c r="H92" s="14">
        <v>20</v>
      </c>
      <c r="I92" s="80">
        <v>10.9</v>
      </c>
      <c r="J92" s="22">
        <v>218</v>
      </c>
      <c r="K92" s="153">
        <v>218</v>
      </c>
      <c r="L92" s="153">
        <v>218</v>
      </c>
      <c r="M92" s="153">
        <v>218</v>
      </c>
      <c r="N92" s="240">
        <v>1759</v>
      </c>
      <c r="O92" s="237">
        <v>44105</v>
      </c>
      <c r="P92" s="154" t="s">
        <v>32</v>
      </c>
      <c r="Q92" s="154" t="s">
        <v>54</v>
      </c>
      <c r="R92" s="155" t="s">
        <v>239</v>
      </c>
    </row>
    <row r="93" spans="1:18" ht="30" customHeight="1" x14ac:dyDescent="0.25">
      <c r="A93" s="161" t="s">
        <v>209</v>
      </c>
      <c r="B93" s="162">
        <v>1536</v>
      </c>
      <c r="C93" s="159">
        <v>44082</v>
      </c>
      <c r="D93" s="238" t="s">
        <v>228</v>
      </c>
      <c r="E93" s="159" t="s">
        <v>229</v>
      </c>
      <c r="F93" s="159" t="s">
        <v>75</v>
      </c>
      <c r="G93" s="159" t="s">
        <v>53</v>
      </c>
      <c r="H93" s="149">
        <v>100</v>
      </c>
      <c r="I93" s="150">
        <v>14.5</v>
      </c>
      <c r="J93" s="151">
        <f>H93*I93</f>
        <v>1450</v>
      </c>
      <c r="K93" s="160">
        <v>1450</v>
      </c>
      <c r="L93" s="160">
        <v>1450</v>
      </c>
      <c r="M93" s="160">
        <v>1450</v>
      </c>
      <c r="N93" s="240" t="s">
        <v>341</v>
      </c>
      <c r="O93" s="237" t="s">
        <v>342</v>
      </c>
      <c r="P93" s="163" t="s">
        <v>32</v>
      </c>
      <c r="Q93" s="163" t="s">
        <v>200</v>
      </c>
      <c r="R93" s="164" t="s">
        <v>245</v>
      </c>
    </row>
    <row r="94" spans="1:18" ht="30" customHeight="1" x14ac:dyDescent="0.25">
      <c r="A94" s="177" t="s">
        <v>209</v>
      </c>
      <c r="B94" s="178">
        <v>704</v>
      </c>
      <c r="C94" s="174">
        <v>43944</v>
      </c>
      <c r="D94" s="238" t="s">
        <v>11</v>
      </c>
      <c r="E94" s="173" t="s">
        <v>47</v>
      </c>
      <c r="F94" s="174" t="s">
        <v>234</v>
      </c>
      <c r="G94" s="173" t="s">
        <v>50</v>
      </c>
      <c r="H94" s="14">
        <v>1000</v>
      </c>
      <c r="I94" s="80">
        <v>14.1</v>
      </c>
      <c r="J94" s="22">
        <f t="shared" ref="J94" si="1">H94*I94</f>
        <v>14100</v>
      </c>
      <c r="K94" s="176">
        <v>14100</v>
      </c>
      <c r="L94" s="176">
        <v>14100</v>
      </c>
      <c r="M94" s="176">
        <v>14100</v>
      </c>
      <c r="N94" s="180">
        <v>4318</v>
      </c>
      <c r="O94" s="175">
        <v>44092</v>
      </c>
      <c r="P94" s="179" t="s">
        <v>12</v>
      </c>
      <c r="Q94" s="179" t="s">
        <v>66</v>
      </c>
      <c r="R94" s="26" t="s">
        <v>24</v>
      </c>
    </row>
    <row r="95" spans="1:18" ht="30" customHeight="1" x14ac:dyDescent="0.25">
      <c r="A95" s="232" t="s">
        <v>209</v>
      </c>
      <c r="B95" s="228">
        <v>1744</v>
      </c>
      <c r="C95" s="233">
        <v>44102</v>
      </c>
      <c r="D95" s="238" t="s">
        <v>320</v>
      </c>
      <c r="E95" s="230" t="s">
        <v>321</v>
      </c>
      <c r="F95" s="233" t="s">
        <v>322</v>
      </c>
      <c r="G95" s="233" t="s">
        <v>61</v>
      </c>
      <c r="H95" s="149">
        <v>1</v>
      </c>
      <c r="I95" s="150">
        <v>303104</v>
      </c>
      <c r="J95" s="22">
        <v>303104</v>
      </c>
      <c r="K95" s="235">
        <v>303104</v>
      </c>
      <c r="L95" s="235">
        <v>136396.64000000001</v>
      </c>
      <c r="M95" s="235">
        <v>136394.64000000001</v>
      </c>
      <c r="N95" s="240" t="s">
        <v>323</v>
      </c>
      <c r="O95" s="234" t="s">
        <v>326</v>
      </c>
      <c r="P95" s="236" t="s">
        <v>319</v>
      </c>
      <c r="Q95" s="236" t="s">
        <v>324</v>
      </c>
      <c r="R95" s="26" t="s">
        <v>325</v>
      </c>
    </row>
    <row r="96" spans="1:18" ht="30" customHeight="1" x14ac:dyDescent="0.25">
      <c r="A96" s="184" t="s">
        <v>209</v>
      </c>
      <c r="B96" s="185">
        <v>1793</v>
      </c>
      <c r="C96" s="182">
        <v>44109</v>
      </c>
      <c r="D96" s="238" t="s">
        <v>11</v>
      </c>
      <c r="E96" s="181" t="s">
        <v>47</v>
      </c>
      <c r="F96" s="182" t="s">
        <v>234</v>
      </c>
      <c r="G96" s="182" t="s">
        <v>50</v>
      </c>
      <c r="H96" s="149">
        <v>3000</v>
      </c>
      <c r="I96" s="150">
        <v>13.71</v>
      </c>
      <c r="J96" s="22">
        <v>41120.1</v>
      </c>
      <c r="K96" s="183">
        <v>41120</v>
      </c>
      <c r="L96" s="183">
        <v>0</v>
      </c>
      <c r="M96" s="231">
        <v>0</v>
      </c>
      <c r="N96" s="240"/>
      <c r="O96" s="234"/>
      <c r="P96" s="186" t="s">
        <v>319</v>
      </c>
      <c r="Q96" s="186" t="s">
        <v>66</v>
      </c>
      <c r="R96" s="26" t="s">
        <v>24</v>
      </c>
    </row>
    <row r="97" spans="1:18" ht="30" customHeight="1" x14ac:dyDescent="0.25">
      <c r="A97" s="221" t="s">
        <v>209</v>
      </c>
      <c r="B97" s="222">
        <v>1794</v>
      </c>
      <c r="C97" s="217">
        <v>44109</v>
      </c>
      <c r="D97" s="238" t="s">
        <v>224</v>
      </c>
      <c r="E97" s="216" t="s">
        <v>225</v>
      </c>
      <c r="F97" s="217" t="s">
        <v>297</v>
      </c>
      <c r="G97" s="217" t="s">
        <v>288</v>
      </c>
      <c r="H97" s="149">
        <v>5000</v>
      </c>
      <c r="I97" s="150">
        <v>0.54</v>
      </c>
      <c r="J97" s="22">
        <f t="shared" ref="J97:J105" si="2">H97*I97</f>
        <v>2700</v>
      </c>
      <c r="K97" s="220">
        <v>2700</v>
      </c>
      <c r="L97" s="220">
        <v>2700</v>
      </c>
      <c r="M97" s="231">
        <v>0</v>
      </c>
      <c r="N97" s="240">
        <v>208278</v>
      </c>
      <c r="O97" s="234">
        <v>44113</v>
      </c>
      <c r="P97" s="223" t="s">
        <v>284</v>
      </c>
      <c r="Q97" s="223" t="s">
        <v>200</v>
      </c>
      <c r="R97" s="26" t="s">
        <v>285</v>
      </c>
    </row>
    <row r="98" spans="1:18" ht="30" customHeight="1" x14ac:dyDescent="0.25">
      <c r="A98" s="221" t="s">
        <v>209</v>
      </c>
      <c r="B98" s="222">
        <v>1795</v>
      </c>
      <c r="C98" s="217">
        <v>44109</v>
      </c>
      <c r="D98" s="238" t="s">
        <v>286</v>
      </c>
      <c r="E98" s="216" t="s">
        <v>287</v>
      </c>
      <c r="F98" s="217" t="s">
        <v>289</v>
      </c>
      <c r="G98" s="217" t="s">
        <v>288</v>
      </c>
      <c r="H98" s="149">
        <v>15000</v>
      </c>
      <c r="I98" s="150">
        <v>0.31</v>
      </c>
      <c r="J98" s="22">
        <f t="shared" si="2"/>
        <v>4650</v>
      </c>
      <c r="K98" s="220">
        <v>4650</v>
      </c>
      <c r="L98" s="220">
        <v>4650</v>
      </c>
      <c r="M98" s="231">
        <v>0</v>
      </c>
      <c r="N98" s="240">
        <v>140127</v>
      </c>
      <c r="O98" s="234">
        <v>44112</v>
      </c>
      <c r="P98" s="223" t="s">
        <v>284</v>
      </c>
      <c r="Q98" s="223" t="s">
        <v>200</v>
      </c>
      <c r="R98" s="26" t="s">
        <v>285</v>
      </c>
    </row>
    <row r="99" spans="1:18" ht="30" customHeight="1" x14ac:dyDescent="0.25">
      <c r="A99" s="221" t="s">
        <v>209</v>
      </c>
      <c r="B99" s="222">
        <v>1796</v>
      </c>
      <c r="C99" s="217">
        <v>44109</v>
      </c>
      <c r="D99" s="238" t="s">
        <v>290</v>
      </c>
      <c r="E99" s="216" t="s">
        <v>291</v>
      </c>
      <c r="F99" s="217" t="s">
        <v>292</v>
      </c>
      <c r="G99" s="217" t="s">
        <v>288</v>
      </c>
      <c r="H99" s="149">
        <v>10000</v>
      </c>
      <c r="I99" s="150">
        <v>0.123</v>
      </c>
      <c r="J99" s="22">
        <f t="shared" si="2"/>
        <v>1230</v>
      </c>
      <c r="K99" s="220">
        <v>1230</v>
      </c>
      <c r="L99" s="220">
        <v>1230</v>
      </c>
      <c r="M99" s="231">
        <v>0</v>
      </c>
      <c r="N99" s="240">
        <v>305579</v>
      </c>
      <c r="O99" s="234">
        <v>44118</v>
      </c>
      <c r="P99" s="223" t="s">
        <v>284</v>
      </c>
      <c r="Q99" s="223" t="s">
        <v>200</v>
      </c>
      <c r="R99" s="26" t="s">
        <v>285</v>
      </c>
    </row>
    <row r="100" spans="1:18" ht="30" customHeight="1" x14ac:dyDescent="0.25">
      <c r="A100" s="307" t="s">
        <v>209</v>
      </c>
      <c r="B100" s="297">
        <v>1797</v>
      </c>
      <c r="C100" s="313">
        <v>44109</v>
      </c>
      <c r="D100" s="310" t="s">
        <v>293</v>
      </c>
      <c r="E100" s="313" t="s">
        <v>294</v>
      </c>
      <c r="F100" s="217" t="s">
        <v>295</v>
      </c>
      <c r="G100" s="217" t="s">
        <v>288</v>
      </c>
      <c r="H100" s="149">
        <v>6000</v>
      </c>
      <c r="I100" s="150">
        <v>0.75</v>
      </c>
      <c r="J100" s="22">
        <f t="shared" si="2"/>
        <v>4500</v>
      </c>
      <c r="K100" s="283">
        <f>J100+J101</f>
        <v>13842</v>
      </c>
      <c r="L100" s="283">
        <v>4500</v>
      </c>
      <c r="M100" s="283">
        <v>0</v>
      </c>
      <c r="N100" s="285">
        <v>167226</v>
      </c>
      <c r="O100" s="287">
        <v>44113</v>
      </c>
      <c r="P100" s="289" t="s">
        <v>284</v>
      </c>
      <c r="Q100" s="289" t="s">
        <v>200</v>
      </c>
      <c r="R100" s="293" t="s">
        <v>285</v>
      </c>
    </row>
    <row r="101" spans="1:18" ht="30" customHeight="1" x14ac:dyDescent="0.25">
      <c r="A101" s="308"/>
      <c r="B101" s="298"/>
      <c r="C101" s="315"/>
      <c r="D101" s="312"/>
      <c r="E101" s="315"/>
      <c r="F101" s="217" t="s">
        <v>296</v>
      </c>
      <c r="G101" s="217" t="s">
        <v>288</v>
      </c>
      <c r="H101" s="149">
        <v>6000</v>
      </c>
      <c r="I101" s="150">
        <v>1.5569999999999999</v>
      </c>
      <c r="J101" s="22">
        <f t="shared" si="2"/>
        <v>9342</v>
      </c>
      <c r="K101" s="284"/>
      <c r="L101" s="284"/>
      <c r="M101" s="284"/>
      <c r="N101" s="286"/>
      <c r="O101" s="288"/>
      <c r="P101" s="290"/>
      <c r="Q101" s="290"/>
      <c r="R101" s="295"/>
    </row>
    <row r="102" spans="1:18" ht="30" customHeight="1" x14ac:dyDescent="0.25">
      <c r="A102" s="221" t="s">
        <v>209</v>
      </c>
      <c r="B102" s="222">
        <v>1798</v>
      </c>
      <c r="C102" s="217">
        <v>44109</v>
      </c>
      <c r="D102" s="238" t="s">
        <v>298</v>
      </c>
      <c r="E102" s="217" t="s">
        <v>299</v>
      </c>
      <c r="F102" s="217" t="s">
        <v>306</v>
      </c>
      <c r="G102" s="217" t="s">
        <v>288</v>
      </c>
      <c r="H102" s="149">
        <v>3000</v>
      </c>
      <c r="I102" s="150">
        <v>0.21890000000000001</v>
      </c>
      <c r="J102" s="22">
        <f t="shared" si="2"/>
        <v>656.7</v>
      </c>
      <c r="K102" s="219">
        <v>656.7</v>
      </c>
      <c r="L102" s="219">
        <v>0</v>
      </c>
      <c r="M102" s="235">
        <v>0</v>
      </c>
      <c r="N102" s="240"/>
      <c r="O102" s="234"/>
      <c r="P102" s="223" t="s">
        <v>284</v>
      </c>
      <c r="Q102" s="223" t="s">
        <v>200</v>
      </c>
      <c r="R102" s="26" t="s">
        <v>285</v>
      </c>
    </row>
    <row r="103" spans="1:18" ht="30" customHeight="1" x14ac:dyDescent="0.25">
      <c r="A103" s="221" t="s">
        <v>209</v>
      </c>
      <c r="B103" s="222">
        <v>1799</v>
      </c>
      <c r="C103" s="217">
        <v>44109</v>
      </c>
      <c r="D103" s="238" t="s">
        <v>300</v>
      </c>
      <c r="E103" s="217" t="s">
        <v>301</v>
      </c>
      <c r="F103" s="217" t="s">
        <v>302</v>
      </c>
      <c r="G103" s="217" t="s">
        <v>288</v>
      </c>
      <c r="H103" s="149">
        <v>9000</v>
      </c>
      <c r="I103" s="150">
        <v>0.08</v>
      </c>
      <c r="J103" s="22">
        <f t="shared" si="2"/>
        <v>720</v>
      </c>
      <c r="K103" s="219">
        <v>720</v>
      </c>
      <c r="L103" s="219">
        <v>0</v>
      </c>
      <c r="M103" s="235">
        <v>0</v>
      </c>
      <c r="N103" s="240"/>
      <c r="O103" s="234"/>
      <c r="P103" s="223" t="s">
        <v>284</v>
      </c>
      <c r="Q103" s="223" t="s">
        <v>200</v>
      </c>
      <c r="R103" s="26" t="s">
        <v>285</v>
      </c>
    </row>
    <row r="104" spans="1:18" ht="30" customHeight="1" x14ac:dyDescent="0.25">
      <c r="A104" s="221" t="s">
        <v>209</v>
      </c>
      <c r="B104" s="222">
        <v>1800</v>
      </c>
      <c r="C104" s="217">
        <v>44109</v>
      </c>
      <c r="D104" s="238" t="s">
        <v>303</v>
      </c>
      <c r="E104" s="217" t="s">
        <v>304</v>
      </c>
      <c r="F104" s="217" t="s">
        <v>305</v>
      </c>
      <c r="G104" s="217" t="s">
        <v>288</v>
      </c>
      <c r="H104" s="149">
        <v>6000</v>
      </c>
      <c r="I104" s="150">
        <v>0.09</v>
      </c>
      <c r="J104" s="22">
        <f t="shared" si="2"/>
        <v>540</v>
      </c>
      <c r="K104" s="219">
        <v>540</v>
      </c>
      <c r="L104" s="219">
        <v>0</v>
      </c>
      <c r="M104" s="235">
        <v>0</v>
      </c>
      <c r="N104" s="240"/>
      <c r="O104" s="234"/>
      <c r="P104" s="223" t="s">
        <v>284</v>
      </c>
      <c r="Q104" s="223" t="s">
        <v>200</v>
      </c>
      <c r="R104" s="26" t="s">
        <v>285</v>
      </c>
    </row>
    <row r="105" spans="1:18" ht="30" customHeight="1" x14ac:dyDescent="0.25">
      <c r="A105" s="221" t="s">
        <v>209</v>
      </c>
      <c r="B105" s="222">
        <v>1801</v>
      </c>
      <c r="C105" s="217">
        <v>44109</v>
      </c>
      <c r="D105" s="238" t="s">
        <v>307</v>
      </c>
      <c r="E105" s="217" t="s">
        <v>308</v>
      </c>
      <c r="F105" s="217" t="s">
        <v>309</v>
      </c>
      <c r="G105" s="217" t="s">
        <v>288</v>
      </c>
      <c r="H105" s="149">
        <v>10000</v>
      </c>
      <c r="I105" s="150">
        <v>0.65</v>
      </c>
      <c r="J105" s="22">
        <f t="shared" si="2"/>
        <v>6500</v>
      </c>
      <c r="K105" s="219">
        <v>6500</v>
      </c>
      <c r="L105" s="219">
        <v>0</v>
      </c>
      <c r="M105" s="235">
        <v>0</v>
      </c>
      <c r="N105" s="240"/>
      <c r="O105" s="234"/>
      <c r="P105" s="223" t="s">
        <v>284</v>
      </c>
      <c r="Q105" s="223" t="s">
        <v>200</v>
      </c>
      <c r="R105" s="26" t="s">
        <v>285</v>
      </c>
    </row>
    <row r="106" spans="1:18" ht="30" customHeight="1" x14ac:dyDescent="0.25">
      <c r="A106" s="18" t="s">
        <v>209</v>
      </c>
      <c r="B106" s="191">
        <v>1803</v>
      </c>
      <c r="C106" s="188">
        <v>44109</v>
      </c>
      <c r="D106" s="229" t="s">
        <v>197</v>
      </c>
      <c r="E106" s="188" t="s">
        <v>198</v>
      </c>
      <c r="F106" s="188" t="s">
        <v>65</v>
      </c>
      <c r="G106" s="188" t="s">
        <v>53</v>
      </c>
      <c r="H106" s="14">
        <v>180</v>
      </c>
      <c r="I106" s="80">
        <v>42.98</v>
      </c>
      <c r="J106" s="22">
        <v>7736.4</v>
      </c>
      <c r="K106" s="189">
        <v>7736.4</v>
      </c>
      <c r="L106" s="189">
        <v>0</v>
      </c>
      <c r="M106" s="231">
        <v>0</v>
      </c>
      <c r="N106" s="240"/>
      <c r="O106" s="234"/>
      <c r="P106" s="190" t="s">
        <v>32</v>
      </c>
      <c r="Q106" s="190" t="s">
        <v>200</v>
      </c>
      <c r="R106" s="26" t="s">
        <v>24</v>
      </c>
    </row>
    <row r="107" spans="1:18" ht="30" customHeight="1" x14ac:dyDescent="0.25">
      <c r="A107" s="307" t="s">
        <v>209</v>
      </c>
      <c r="B107" s="297">
        <v>1812</v>
      </c>
      <c r="C107" s="313">
        <v>44109</v>
      </c>
      <c r="D107" s="310" t="s">
        <v>310</v>
      </c>
      <c r="E107" s="313" t="s">
        <v>311</v>
      </c>
      <c r="F107" s="313" t="s">
        <v>312</v>
      </c>
      <c r="G107" s="217" t="s">
        <v>288</v>
      </c>
      <c r="H107" s="149">
        <v>20400</v>
      </c>
      <c r="I107" s="150">
        <v>6.3E-2</v>
      </c>
      <c r="J107" s="151">
        <v>1285.18</v>
      </c>
      <c r="K107" s="218">
        <v>1285.18</v>
      </c>
      <c r="L107" s="219">
        <v>0</v>
      </c>
      <c r="M107" s="235">
        <v>0</v>
      </c>
      <c r="N107" s="240"/>
      <c r="O107" s="234"/>
      <c r="P107" s="243" t="s">
        <v>284</v>
      </c>
      <c r="Q107" s="289" t="s">
        <v>200</v>
      </c>
      <c r="R107" s="293" t="s">
        <v>285</v>
      </c>
    </row>
    <row r="108" spans="1:18" ht="30" customHeight="1" x14ac:dyDescent="0.25">
      <c r="A108" s="308"/>
      <c r="B108" s="298"/>
      <c r="C108" s="315"/>
      <c r="D108" s="312"/>
      <c r="E108" s="315"/>
      <c r="F108" s="315"/>
      <c r="G108" s="217" t="s">
        <v>288</v>
      </c>
      <c r="H108" s="149">
        <v>59580</v>
      </c>
      <c r="I108" s="150">
        <v>6.3E-2</v>
      </c>
      <c r="J108" s="151">
        <v>3753.56</v>
      </c>
      <c r="K108" s="218">
        <v>3753.56</v>
      </c>
      <c r="L108" s="219">
        <v>0</v>
      </c>
      <c r="M108" s="235">
        <v>0</v>
      </c>
      <c r="N108" s="240"/>
      <c r="O108" s="234"/>
      <c r="P108" s="242" t="s">
        <v>313</v>
      </c>
      <c r="Q108" s="290"/>
      <c r="R108" s="295"/>
    </row>
    <row r="109" spans="1:18" ht="30" customHeight="1" x14ac:dyDescent="0.25">
      <c r="A109" s="307" t="s">
        <v>209</v>
      </c>
      <c r="B109" s="297">
        <v>1857</v>
      </c>
      <c r="C109" s="313">
        <v>44120</v>
      </c>
      <c r="D109" s="310" t="s">
        <v>277</v>
      </c>
      <c r="E109" s="313" t="s">
        <v>278</v>
      </c>
      <c r="F109" s="217" t="s">
        <v>279</v>
      </c>
      <c r="G109" s="217" t="s">
        <v>70</v>
      </c>
      <c r="H109" s="149">
        <v>10</v>
      </c>
      <c r="I109" s="150">
        <v>10.18</v>
      </c>
      <c r="J109" s="151">
        <f t="shared" ref="J109:J119" si="3">H109*I109</f>
        <v>101.8</v>
      </c>
      <c r="K109" s="283">
        <f>J109+J110</f>
        <v>116.14</v>
      </c>
      <c r="L109" s="219">
        <v>0</v>
      </c>
      <c r="M109" s="235">
        <v>0</v>
      </c>
      <c r="N109" s="240"/>
      <c r="O109" s="234"/>
      <c r="P109" s="318" t="s">
        <v>32</v>
      </c>
      <c r="Q109" s="318" t="s">
        <v>281</v>
      </c>
      <c r="R109" s="293" t="s">
        <v>282</v>
      </c>
    </row>
    <row r="110" spans="1:18" ht="30" customHeight="1" x14ac:dyDescent="0.25">
      <c r="A110" s="308"/>
      <c r="B110" s="298"/>
      <c r="C110" s="315"/>
      <c r="D110" s="312"/>
      <c r="E110" s="315"/>
      <c r="F110" s="217" t="s">
        <v>280</v>
      </c>
      <c r="G110" s="217" t="s">
        <v>50</v>
      </c>
      <c r="H110" s="149">
        <v>3</v>
      </c>
      <c r="I110" s="150">
        <v>4.78</v>
      </c>
      <c r="J110" s="151">
        <f t="shared" si="3"/>
        <v>14.34</v>
      </c>
      <c r="K110" s="284"/>
      <c r="L110" s="219">
        <v>0</v>
      </c>
      <c r="M110" s="235">
        <v>0</v>
      </c>
      <c r="N110" s="240"/>
      <c r="O110" s="234"/>
      <c r="P110" s="318"/>
      <c r="Q110" s="318"/>
      <c r="R110" s="295"/>
    </row>
    <row r="111" spans="1:18" ht="30" customHeight="1" x14ac:dyDescent="0.25">
      <c r="A111" s="232" t="s">
        <v>209</v>
      </c>
      <c r="B111" s="228" t="s">
        <v>338</v>
      </c>
      <c r="C111" s="233">
        <v>44130</v>
      </c>
      <c r="D111" s="238" t="s">
        <v>328</v>
      </c>
      <c r="E111" s="233" t="s">
        <v>329</v>
      </c>
      <c r="F111" s="233" t="s">
        <v>327</v>
      </c>
      <c r="G111" s="233" t="s">
        <v>50</v>
      </c>
      <c r="H111" s="149">
        <v>1</v>
      </c>
      <c r="I111" s="150">
        <v>40577.32</v>
      </c>
      <c r="J111" s="151">
        <v>40577.32</v>
      </c>
      <c r="K111" s="235">
        <v>40577.32</v>
      </c>
      <c r="L111" s="235">
        <v>40577.32</v>
      </c>
      <c r="M111" s="235">
        <v>35520.019999999997</v>
      </c>
      <c r="N111" s="253">
        <v>44105</v>
      </c>
      <c r="O111" s="237">
        <v>44133</v>
      </c>
      <c r="P111" s="236" t="s">
        <v>319</v>
      </c>
      <c r="Q111" s="236">
        <v>0</v>
      </c>
      <c r="R111" s="227" t="s">
        <v>330</v>
      </c>
    </row>
    <row r="112" spans="1:18" ht="30" customHeight="1" x14ac:dyDescent="0.25">
      <c r="A112" s="232" t="s">
        <v>209</v>
      </c>
      <c r="B112" s="228">
        <v>1912</v>
      </c>
      <c r="C112" s="233">
        <v>44130</v>
      </c>
      <c r="D112" s="238" t="s">
        <v>332</v>
      </c>
      <c r="E112" s="233" t="s">
        <v>329</v>
      </c>
      <c r="F112" s="233" t="s">
        <v>327</v>
      </c>
      <c r="G112" s="233" t="s">
        <v>50</v>
      </c>
      <c r="H112" s="149">
        <v>1</v>
      </c>
      <c r="I112" s="150">
        <v>45633.68</v>
      </c>
      <c r="J112" s="151">
        <v>45633.68</v>
      </c>
      <c r="K112" s="235">
        <v>45633.68</v>
      </c>
      <c r="L112" s="235">
        <v>45633.68</v>
      </c>
      <c r="M112" s="235">
        <v>38221.58</v>
      </c>
      <c r="N112" s="253">
        <v>44105</v>
      </c>
      <c r="O112" s="237">
        <v>44133</v>
      </c>
      <c r="P112" s="236" t="s">
        <v>319</v>
      </c>
      <c r="Q112" s="236">
        <v>0</v>
      </c>
      <c r="R112" s="227" t="s">
        <v>331</v>
      </c>
    </row>
    <row r="113" spans="1:18" ht="30" customHeight="1" x14ac:dyDescent="0.25">
      <c r="A113" s="232" t="s">
        <v>209</v>
      </c>
      <c r="B113" s="228" t="s">
        <v>339</v>
      </c>
      <c r="C113" s="233">
        <v>44130</v>
      </c>
      <c r="D113" s="238" t="s">
        <v>334</v>
      </c>
      <c r="E113" s="233" t="s">
        <v>329</v>
      </c>
      <c r="F113" s="233" t="s">
        <v>333</v>
      </c>
      <c r="G113" s="233" t="s">
        <v>50</v>
      </c>
      <c r="H113" s="149">
        <v>1</v>
      </c>
      <c r="I113" s="150">
        <v>29722.720000000001</v>
      </c>
      <c r="J113" s="151">
        <v>29722.720000000001</v>
      </c>
      <c r="K113" s="235">
        <v>29722.720000000001</v>
      </c>
      <c r="L113" s="235">
        <v>29722.720000000001</v>
      </c>
      <c r="M113" s="235">
        <v>0</v>
      </c>
      <c r="N113" s="253">
        <v>44105</v>
      </c>
      <c r="O113" s="237">
        <v>44155</v>
      </c>
      <c r="P113" s="236" t="s">
        <v>319</v>
      </c>
      <c r="Q113" s="236">
        <v>0</v>
      </c>
      <c r="R113" s="227" t="s">
        <v>335</v>
      </c>
    </row>
    <row r="114" spans="1:18" ht="30" customHeight="1" x14ac:dyDescent="0.25">
      <c r="A114" s="221" t="s">
        <v>209</v>
      </c>
      <c r="B114" s="222">
        <v>1931</v>
      </c>
      <c r="C114" s="217">
        <v>44132</v>
      </c>
      <c r="D114" s="238" t="s">
        <v>314</v>
      </c>
      <c r="E114" s="217" t="s">
        <v>262</v>
      </c>
      <c r="F114" s="217" t="s">
        <v>317</v>
      </c>
      <c r="G114" s="217" t="s">
        <v>50</v>
      </c>
      <c r="H114" s="149">
        <v>300</v>
      </c>
      <c r="I114" s="150">
        <v>6.18</v>
      </c>
      <c r="J114" s="151">
        <f t="shared" si="3"/>
        <v>1854</v>
      </c>
      <c r="K114" s="219">
        <v>1854</v>
      </c>
      <c r="L114" s="219">
        <v>0</v>
      </c>
      <c r="M114" s="235">
        <v>0</v>
      </c>
      <c r="N114" s="235"/>
      <c r="O114" s="250"/>
      <c r="P114" s="223" t="s">
        <v>315</v>
      </c>
      <c r="Q114" s="223" t="s">
        <v>259</v>
      </c>
      <c r="R114" s="224" t="s">
        <v>316</v>
      </c>
    </row>
    <row r="115" spans="1:18" ht="30" customHeight="1" x14ac:dyDescent="0.25">
      <c r="A115" s="221" t="s">
        <v>209</v>
      </c>
      <c r="B115" s="222">
        <v>1932</v>
      </c>
      <c r="C115" s="217">
        <v>44132</v>
      </c>
      <c r="D115" s="238" t="s">
        <v>155</v>
      </c>
      <c r="E115" s="217" t="s">
        <v>156</v>
      </c>
      <c r="F115" s="217" t="s">
        <v>318</v>
      </c>
      <c r="G115" s="217" t="s">
        <v>50</v>
      </c>
      <c r="H115" s="149">
        <v>300</v>
      </c>
      <c r="I115" s="150">
        <v>3.69</v>
      </c>
      <c r="J115" s="151">
        <f t="shared" si="3"/>
        <v>1107</v>
      </c>
      <c r="K115" s="219">
        <v>1107</v>
      </c>
      <c r="L115" s="219">
        <v>0</v>
      </c>
      <c r="M115" s="235">
        <v>0</v>
      </c>
      <c r="N115" s="235"/>
      <c r="O115" s="250"/>
      <c r="P115" s="223" t="s">
        <v>315</v>
      </c>
      <c r="Q115" s="223" t="s">
        <v>259</v>
      </c>
      <c r="R115" s="224" t="s">
        <v>316</v>
      </c>
    </row>
    <row r="116" spans="1:18" ht="30" customHeight="1" x14ac:dyDescent="0.25">
      <c r="A116" s="221" t="s">
        <v>209</v>
      </c>
      <c r="B116" s="222">
        <v>1933</v>
      </c>
      <c r="C116" s="217">
        <v>44132</v>
      </c>
      <c r="D116" s="238" t="s">
        <v>155</v>
      </c>
      <c r="E116" s="217" t="s">
        <v>156</v>
      </c>
      <c r="F116" s="217" t="s">
        <v>318</v>
      </c>
      <c r="G116" s="217" t="s">
        <v>50</v>
      </c>
      <c r="H116" s="149">
        <v>138</v>
      </c>
      <c r="I116" s="150">
        <v>3.69</v>
      </c>
      <c r="J116" s="151">
        <f t="shared" si="3"/>
        <v>509.21999999999997</v>
      </c>
      <c r="K116" s="219">
        <v>509.22</v>
      </c>
      <c r="L116" s="219">
        <v>0</v>
      </c>
      <c r="M116" s="235">
        <v>0</v>
      </c>
      <c r="N116" s="235"/>
      <c r="O116" s="250"/>
      <c r="P116" s="223" t="s">
        <v>32</v>
      </c>
      <c r="Q116" s="223" t="s">
        <v>259</v>
      </c>
      <c r="R116" s="26" t="s">
        <v>283</v>
      </c>
    </row>
    <row r="117" spans="1:18" ht="30" customHeight="1" x14ac:dyDescent="0.25">
      <c r="A117" s="307" t="s">
        <v>209</v>
      </c>
      <c r="B117" s="297">
        <v>1934</v>
      </c>
      <c r="C117" s="313">
        <v>44132</v>
      </c>
      <c r="D117" s="310" t="s">
        <v>270</v>
      </c>
      <c r="E117" s="313" t="s">
        <v>271</v>
      </c>
      <c r="F117" s="217" t="s">
        <v>72</v>
      </c>
      <c r="G117" s="217" t="s">
        <v>53</v>
      </c>
      <c r="H117" s="149">
        <v>20</v>
      </c>
      <c r="I117" s="150">
        <v>42.9</v>
      </c>
      <c r="J117" s="151">
        <f t="shared" si="3"/>
        <v>858</v>
      </c>
      <c r="K117" s="283">
        <f>J117+J118</f>
        <v>1716</v>
      </c>
      <c r="L117" s="235">
        <v>0</v>
      </c>
      <c r="M117" s="235">
        <v>0</v>
      </c>
      <c r="N117" s="235"/>
      <c r="O117" s="250"/>
      <c r="P117" s="289" t="s">
        <v>315</v>
      </c>
      <c r="Q117" s="289" t="s">
        <v>259</v>
      </c>
      <c r="R117" s="293" t="s">
        <v>316</v>
      </c>
    </row>
    <row r="118" spans="1:18" ht="30" customHeight="1" x14ac:dyDescent="0.25">
      <c r="A118" s="308"/>
      <c r="B118" s="298"/>
      <c r="C118" s="315"/>
      <c r="D118" s="312"/>
      <c r="E118" s="315"/>
      <c r="F118" s="217" t="s">
        <v>73</v>
      </c>
      <c r="G118" s="217" t="s">
        <v>53</v>
      </c>
      <c r="H118" s="149">
        <v>20</v>
      </c>
      <c r="I118" s="150">
        <v>42.9</v>
      </c>
      <c r="J118" s="151">
        <f t="shared" si="3"/>
        <v>858</v>
      </c>
      <c r="K118" s="284"/>
      <c r="L118" s="235">
        <v>0</v>
      </c>
      <c r="M118" s="235">
        <v>0</v>
      </c>
      <c r="N118" s="235"/>
      <c r="O118" s="250"/>
      <c r="P118" s="290"/>
      <c r="Q118" s="290"/>
      <c r="R118" s="295"/>
    </row>
    <row r="119" spans="1:18" ht="30" customHeight="1" x14ac:dyDescent="0.25">
      <c r="A119" s="232" t="s">
        <v>209</v>
      </c>
      <c r="B119" s="228">
        <v>1935</v>
      </c>
      <c r="C119" s="233">
        <v>44132</v>
      </c>
      <c r="D119" s="238" t="s">
        <v>270</v>
      </c>
      <c r="E119" s="233" t="s">
        <v>271</v>
      </c>
      <c r="F119" s="233" t="s">
        <v>336</v>
      </c>
      <c r="G119" s="233" t="s">
        <v>50</v>
      </c>
      <c r="H119" s="149">
        <v>200</v>
      </c>
      <c r="I119" s="150">
        <v>13.9</v>
      </c>
      <c r="J119" s="151">
        <f t="shared" si="3"/>
        <v>2780</v>
      </c>
      <c r="K119" s="235">
        <v>2780</v>
      </c>
      <c r="L119" s="235">
        <v>0</v>
      </c>
      <c r="M119" s="235">
        <v>0</v>
      </c>
      <c r="N119" s="231"/>
      <c r="O119" s="250"/>
      <c r="P119" s="236" t="s">
        <v>319</v>
      </c>
      <c r="Q119" s="236" t="s">
        <v>259</v>
      </c>
      <c r="R119" s="241" t="s">
        <v>337</v>
      </c>
    </row>
    <row r="120" spans="1:18" ht="30" customHeight="1" x14ac:dyDescent="0.25">
      <c r="A120" s="232" t="s">
        <v>209</v>
      </c>
      <c r="B120" s="228">
        <v>1938</v>
      </c>
      <c r="C120" s="233">
        <v>44132</v>
      </c>
      <c r="D120" s="238" t="s">
        <v>31</v>
      </c>
      <c r="E120" s="233" t="s">
        <v>48</v>
      </c>
      <c r="F120" s="233" t="s">
        <v>151</v>
      </c>
      <c r="G120" s="233" t="s">
        <v>50</v>
      </c>
      <c r="H120" s="149">
        <v>1</v>
      </c>
      <c r="I120" s="150">
        <v>130</v>
      </c>
      <c r="J120" s="151">
        <v>130</v>
      </c>
      <c r="K120" s="235">
        <v>130</v>
      </c>
      <c r="L120" s="235">
        <v>0</v>
      </c>
      <c r="M120" s="231">
        <v>0</v>
      </c>
      <c r="N120" s="231"/>
      <c r="O120" s="250"/>
      <c r="P120" s="236" t="s">
        <v>32</v>
      </c>
      <c r="Q120" s="236" t="s">
        <v>54</v>
      </c>
      <c r="R120" s="241" t="s">
        <v>340</v>
      </c>
    </row>
    <row r="121" spans="1:18" ht="30" customHeight="1" x14ac:dyDescent="0.25">
      <c r="A121" s="244" t="s">
        <v>209</v>
      </c>
      <c r="B121" s="245">
        <v>1986</v>
      </c>
      <c r="C121" s="246">
        <v>44144</v>
      </c>
      <c r="D121" s="251" t="s">
        <v>343</v>
      </c>
      <c r="E121" s="246" t="s">
        <v>344</v>
      </c>
      <c r="F121" s="246" t="s">
        <v>345</v>
      </c>
      <c r="G121" s="246" t="s">
        <v>50</v>
      </c>
      <c r="H121" s="149">
        <v>3</v>
      </c>
      <c r="I121" s="150">
        <v>246</v>
      </c>
      <c r="J121" s="151">
        <f>H121*I121</f>
        <v>738</v>
      </c>
      <c r="K121" s="247">
        <v>738</v>
      </c>
      <c r="L121" s="247">
        <v>0</v>
      </c>
      <c r="M121" s="249">
        <v>0</v>
      </c>
      <c r="N121" s="249"/>
      <c r="O121" s="250"/>
      <c r="P121" s="248" t="s">
        <v>32</v>
      </c>
      <c r="Q121" s="248" t="s">
        <v>200</v>
      </c>
      <c r="R121" s="252" t="s">
        <v>346</v>
      </c>
    </row>
    <row r="122" spans="1:18" ht="30" customHeight="1" x14ac:dyDescent="0.25">
      <c r="A122" s="262" t="s">
        <v>209</v>
      </c>
      <c r="B122" s="263">
        <v>2063</v>
      </c>
      <c r="C122" s="264">
        <v>44155</v>
      </c>
      <c r="D122" s="265" t="s">
        <v>351</v>
      </c>
      <c r="E122" s="264" t="s">
        <v>352</v>
      </c>
      <c r="F122" s="264" t="s">
        <v>353</v>
      </c>
      <c r="G122" s="264" t="s">
        <v>50</v>
      </c>
      <c r="H122" s="149">
        <v>15</v>
      </c>
      <c r="I122" s="150">
        <v>40.9</v>
      </c>
      <c r="J122" s="151">
        <f>H122*I122</f>
        <v>613.5</v>
      </c>
      <c r="K122" s="266">
        <v>613.5</v>
      </c>
      <c r="L122" s="266">
        <v>0</v>
      </c>
      <c r="M122" s="268">
        <v>0</v>
      </c>
      <c r="N122" s="268"/>
      <c r="O122" s="269"/>
      <c r="P122" s="267" t="s">
        <v>315</v>
      </c>
      <c r="Q122" s="267" t="s">
        <v>354</v>
      </c>
      <c r="R122" s="270" t="s">
        <v>355</v>
      </c>
    </row>
    <row r="123" spans="1:18" ht="30" customHeight="1" x14ac:dyDescent="0.25">
      <c r="A123" s="262" t="s">
        <v>209</v>
      </c>
      <c r="B123" s="263">
        <v>2064</v>
      </c>
      <c r="C123" s="264">
        <v>44155</v>
      </c>
      <c r="D123" s="265" t="s">
        <v>356</v>
      </c>
      <c r="E123" s="264" t="s">
        <v>357</v>
      </c>
      <c r="F123" s="264" t="s">
        <v>353</v>
      </c>
      <c r="G123" s="264" t="s">
        <v>50</v>
      </c>
      <c r="H123" s="149">
        <v>14</v>
      </c>
      <c r="I123" s="150">
        <v>72.900000000000006</v>
      </c>
      <c r="J123" s="151">
        <f>H123*I123</f>
        <v>1020.6000000000001</v>
      </c>
      <c r="K123" s="266">
        <v>1020.6</v>
      </c>
      <c r="L123" s="266">
        <v>0</v>
      </c>
      <c r="M123" s="266">
        <v>0</v>
      </c>
      <c r="N123" s="268"/>
      <c r="O123" s="269"/>
      <c r="P123" s="267" t="s">
        <v>315</v>
      </c>
      <c r="Q123" s="267" t="s">
        <v>354</v>
      </c>
      <c r="R123" s="270" t="s">
        <v>355</v>
      </c>
    </row>
    <row r="124" spans="1:18" ht="30" customHeight="1" x14ac:dyDescent="0.25">
      <c r="A124" s="262" t="s">
        <v>209</v>
      </c>
      <c r="B124" s="263">
        <v>2065</v>
      </c>
      <c r="C124" s="264">
        <v>44155</v>
      </c>
      <c r="D124" s="265" t="s">
        <v>358</v>
      </c>
      <c r="E124" s="264" t="s">
        <v>359</v>
      </c>
      <c r="F124" s="264" t="s">
        <v>106</v>
      </c>
      <c r="G124" s="264" t="s">
        <v>50</v>
      </c>
      <c r="H124" s="149">
        <v>3000</v>
      </c>
      <c r="I124" s="150">
        <v>2.09</v>
      </c>
      <c r="J124" s="151">
        <f>H124*I124</f>
        <v>6270</v>
      </c>
      <c r="K124" s="266">
        <v>6270</v>
      </c>
      <c r="L124" s="266">
        <v>0</v>
      </c>
      <c r="M124" s="266">
        <v>0</v>
      </c>
      <c r="N124" s="268"/>
      <c r="O124" s="269"/>
      <c r="P124" s="267" t="s">
        <v>315</v>
      </c>
      <c r="Q124" s="267" t="s">
        <v>354</v>
      </c>
      <c r="R124" s="270" t="s">
        <v>360</v>
      </c>
    </row>
    <row r="125" spans="1:18" ht="24.75" customHeight="1" x14ac:dyDescent="0.25">
      <c r="A125" s="326" t="s">
        <v>99</v>
      </c>
      <c r="B125" s="326"/>
      <c r="C125" s="326"/>
      <c r="D125" s="326"/>
      <c r="E125" s="326"/>
      <c r="F125" s="326"/>
      <c r="G125" s="326"/>
      <c r="H125" s="326"/>
      <c r="I125" s="326"/>
      <c r="J125" s="326"/>
      <c r="K125" s="148">
        <f>SUM(K7:K124)</f>
        <v>659909.38560000004</v>
      </c>
      <c r="L125" s="148">
        <f>SUM(L7:L120)</f>
        <v>404593.72560000001</v>
      </c>
      <c r="M125" s="148">
        <f>SUM(M7:M120)</f>
        <v>349319.60560000007</v>
      </c>
      <c r="N125" s="101"/>
      <c r="O125" s="101"/>
      <c r="P125" s="3"/>
      <c r="Q125" s="3"/>
      <c r="R125" s="29"/>
    </row>
    <row r="127" spans="1:18" ht="29.25" customHeight="1" x14ac:dyDescent="0.25">
      <c r="B127" s="306" t="s">
        <v>105</v>
      </c>
      <c r="C127" s="306"/>
      <c r="D127" s="306"/>
      <c r="E127" s="306"/>
    </row>
    <row r="128" spans="1:18" ht="29.25" customHeight="1" x14ac:dyDescent="0.25">
      <c r="B128" s="280" t="s">
        <v>29</v>
      </c>
      <c r="C128" s="281"/>
      <c r="D128" s="282"/>
      <c r="E128" s="49">
        <f>K17+K32+K34+K36+K37+K67+K70+K72+K108</f>
        <v>46928.159999999996</v>
      </c>
    </row>
    <row r="129" spans="2:5" ht="29.25" customHeight="1" x14ac:dyDescent="0.25">
      <c r="B129" s="280" t="s">
        <v>30</v>
      </c>
      <c r="C129" s="281"/>
      <c r="D129" s="282"/>
      <c r="E129" s="49">
        <f>K7+K8+K9+K10+K13+K15+K19+K20+K21+K22+K23+K31+K38+K90+K84+K94</f>
        <v>38841.135600000001</v>
      </c>
    </row>
    <row r="130" spans="2:5" ht="29.25" customHeight="1" x14ac:dyDescent="0.25">
      <c r="B130" s="280" t="s">
        <v>33</v>
      </c>
      <c r="C130" s="281"/>
      <c r="D130" s="282"/>
      <c r="E130" s="49">
        <f>J39+J40+J41+J43+J44+J45+J42+J46+J47+J48+J49+J50+J51+J52+J53+J54+J55+J56+J57+J58+J59+J60+J61+J62+J63+J64+J65+J66+J68+J69+J71+J73+K74+K83+K85+K86+K87+K88+K89+K91+K92+K93+K106+K109+K116+K120+K121</f>
        <v>66497.389999999985</v>
      </c>
    </row>
    <row r="131" spans="2:5" ht="29.25" customHeight="1" x14ac:dyDescent="0.25">
      <c r="B131" s="280" t="s">
        <v>319</v>
      </c>
      <c r="C131" s="281"/>
      <c r="D131" s="282"/>
      <c r="E131" s="80">
        <f>K95+K111+K112+K113+K119+K96</f>
        <v>462937.72</v>
      </c>
    </row>
    <row r="132" spans="2:5" ht="29.25" customHeight="1" x14ac:dyDescent="0.25">
      <c r="B132" s="280" t="s">
        <v>315</v>
      </c>
      <c r="C132" s="281"/>
      <c r="D132" s="282"/>
      <c r="E132" s="80">
        <f>K114+K115+K117+K122+K123+K124</f>
        <v>12581.1</v>
      </c>
    </row>
    <row r="133" spans="2:5" ht="29.25" customHeight="1" x14ac:dyDescent="0.25">
      <c r="B133" s="280" t="s">
        <v>284</v>
      </c>
      <c r="C133" s="281"/>
      <c r="D133" s="282"/>
      <c r="E133" s="80">
        <f>K97+K98+K99+K100+K102+K103+K104+K105+K107</f>
        <v>32123.88</v>
      </c>
    </row>
    <row r="134" spans="2:5" ht="29.25" customHeight="1" x14ac:dyDescent="0.25">
      <c r="B134" s="303" t="s">
        <v>104</v>
      </c>
      <c r="C134" s="304"/>
      <c r="D134" s="305"/>
      <c r="E134" s="54">
        <f>E128+E129+E130+E132+E133+E131</f>
        <v>659909.38559999992</v>
      </c>
    </row>
  </sheetData>
  <mergeCells count="208">
    <mergeCell ref="A117:A118"/>
    <mergeCell ref="B117:B118"/>
    <mergeCell ref="C117:C118"/>
    <mergeCell ref="D117:D118"/>
    <mergeCell ref="E117:E118"/>
    <mergeCell ref="K117:K118"/>
    <mergeCell ref="P117:P118"/>
    <mergeCell ref="Q117:Q118"/>
    <mergeCell ref="R117:R118"/>
    <mergeCell ref="A107:A108"/>
    <mergeCell ref="B107:B108"/>
    <mergeCell ref="C107:C108"/>
    <mergeCell ref="D107:D108"/>
    <mergeCell ref="E107:E108"/>
    <mergeCell ref="F107:F108"/>
    <mergeCell ref="Q107:Q108"/>
    <mergeCell ref="R107:R108"/>
    <mergeCell ref="K100:K101"/>
    <mergeCell ref="L100:L101"/>
    <mergeCell ref="P100:P101"/>
    <mergeCell ref="Q100:Q101"/>
    <mergeCell ref="R100:R101"/>
    <mergeCell ref="A100:A101"/>
    <mergeCell ref="B100:B101"/>
    <mergeCell ref="C100:C101"/>
    <mergeCell ref="D100:D101"/>
    <mergeCell ref="E100:E101"/>
    <mergeCell ref="A109:A110"/>
    <mergeCell ref="B109:B110"/>
    <mergeCell ref="C109:C110"/>
    <mergeCell ref="D109:D110"/>
    <mergeCell ref="E109:E110"/>
    <mergeCell ref="K109:K110"/>
    <mergeCell ref="P109:P110"/>
    <mergeCell ref="Q109:Q110"/>
    <mergeCell ref="R109:R110"/>
    <mergeCell ref="C23:C30"/>
    <mergeCell ref="C32:C33"/>
    <mergeCell ref="C34:C35"/>
    <mergeCell ref="C44:C45"/>
    <mergeCell ref="C46:C49"/>
    <mergeCell ref="N74:N82"/>
    <mergeCell ref="O74:O82"/>
    <mergeCell ref="N10:N12"/>
    <mergeCell ref="O10:O12"/>
    <mergeCell ref="N13:N14"/>
    <mergeCell ref="O13:O14"/>
    <mergeCell ref="N15:N16"/>
    <mergeCell ref="O15:O16"/>
    <mergeCell ref="N17:N18"/>
    <mergeCell ref="O17:O18"/>
    <mergeCell ref="N23:N30"/>
    <mergeCell ref="O23:O30"/>
    <mergeCell ref="L74:L82"/>
    <mergeCell ref="M10:M12"/>
    <mergeCell ref="M13:M14"/>
    <mergeCell ref="M15:M16"/>
    <mergeCell ref="M17:M18"/>
    <mergeCell ref="M23:M30"/>
    <mergeCell ref="M32:M33"/>
    <mergeCell ref="A51:A52"/>
    <mergeCell ref="A55:A65"/>
    <mergeCell ref="A74:A82"/>
    <mergeCell ref="A125:J125"/>
    <mergeCell ref="C51:C52"/>
    <mergeCell ref="C55:C65"/>
    <mergeCell ref="C74:C82"/>
    <mergeCell ref="A10:A12"/>
    <mergeCell ref="A13:A14"/>
    <mergeCell ref="A15:A16"/>
    <mergeCell ref="A17:A18"/>
    <mergeCell ref="A23:A30"/>
    <mergeCell ref="A32:A33"/>
    <mergeCell ref="A34:A35"/>
    <mergeCell ref="A44:A45"/>
    <mergeCell ref="A46:A49"/>
    <mergeCell ref="B44:B45"/>
    <mergeCell ref="F44:F45"/>
    <mergeCell ref="E23:E30"/>
    <mergeCell ref="B13:B14"/>
    <mergeCell ref="E17:E18"/>
    <mergeCell ref="E10:E12"/>
    <mergeCell ref="E13:E14"/>
    <mergeCell ref="C10:C12"/>
    <mergeCell ref="M74:M82"/>
    <mergeCell ref="L10:L12"/>
    <mergeCell ref="L13:L14"/>
    <mergeCell ref="L15:L16"/>
    <mergeCell ref="L17:L18"/>
    <mergeCell ref="L23:L30"/>
    <mergeCell ref="L32:L33"/>
    <mergeCell ref="L34:L35"/>
    <mergeCell ref="L44:L45"/>
    <mergeCell ref="L46:L49"/>
    <mergeCell ref="K74:K82"/>
    <mergeCell ref="P74:P82"/>
    <mergeCell ref="Q74:Q82"/>
    <mergeCell ref="R74:R82"/>
    <mergeCell ref="R32:R33"/>
    <mergeCell ref="R23:R30"/>
    <mergeCell ref="R17:R18"/>
    <mergeCell ref="R15:R16"/>
    <mergeCell ref="R13:R14"/>
    <mergeCell ref="R55:R65"/>
    <mergeCell ref="R51:R52"/>
    <mergeCell ref="R46:R49"/>
    <mergeCell ref="R44:R45"/>
    <mergeCell ref="R34:R35"/>
    <mergeCell ref="P51:P52"/>
    <mergeCell ref="Q51:Q52"/>
    <mergeCell ref="K55:K65"/>
    <mergeCell ref="K51:K52"/>
    <mergeCell ref="P44:P45"/>
    <mergeCell ref="Q44:Q45"/>
    <mergeCell ref="K44:K45"/>
    <mergeCell ref="K23:K30"/>
    <mergeCell ref="K32:K33"/>
    <mergeCell ref="Q15:Q16"/>
    <mergeCell ref="Q46:Q49"/>
    <mergeCell ref="K46:K49"/>
    <mergeCell ref="B46:B49"/>
    <mergeCell ref="D46:D49"/>
    <mergeCell ref="E46:E49"/>
    <mergeCell ref="L51:L52"/>
    <mergeCell ref="L55:L65"/>
    <mergeCell ref="N46:N49"/>
    <mergeCell ref="O46:O49"/>
    <mergeCell ref="N51:N52"/>
    <mergeCell ref="O51:O52"/>
    <mergeCell ref="N55:N65"/>
    <mergeCell ref="O55:O65"/>
    <mergeCell ref="M46:M49"/>
    <mergeCell ref="M51:M52"/>
    <mergeCell ref="M55:M65"/>
    <mergeCell ref="D51:D52"/>
    <mergeCell ref="E51:E52"/>
    <mergeCell ref="B74:B82"/>
    <mergeCell ref="D74:D82"/>
    <mergeCell ref="E74:E82"/>
    <mergeCell ref="Q23:Q30"/>
    <mergeCell ref="Q32:Q33"/>
    <mergeCell ref="P32:P33"/>
    <mergeCell ref="P34:P35"/>
    <mergeCell ref="Q34:Q35"/>
    <mergeCell ref="E44:E45"/>
    <mergeCell ref="D44:D45"/>
    <mergeCell ref="N32:N33"/>
    <mergeCell ref="O32:O33"/>
    <mergeCell ref="N34:N35"/>
    <mergeCell ref="O34:O35"/>
    <mergeCell ref="N44:N45"/>
    <mergeCell ref="O44:O45"/>
    <mergeCell ref="M34:M35"/>
    <mergeCell ref="M44:M45"/>
    <mergeCell ref="B55:B65"/>
    <mergeCell ref="D55:D65"/>
    <mergeCell ref="E55:E65"/>
    <mergeCell ref="P55:P65"/>
    <mergeCell ref="Q55:Q65"/>
    <mergeCell ref="P46:P49"/>
    <mergeCell ref="D10:D12"/>
    <mergeCell ref="D13:D14"/>
    <mergeCell ref="C13:C14"/>
    <mergeCell ref="C15:C16"/>
    <mergeCell ref="C17:C18"/>
    <mergeCell ref="B134:D134"/>
    <mergeCell ref="P23:P30"/>
    <mergeCell ref="P17:P18"/>
    <mergeCell ref="P15:P16"/>
    <mergeCell ref="B32:B33"/>
    <mergeCell ref="D32:D33"/>
    <mergeCell ref="E32:E33"/>
    <mergeCell ref="E34:E35"/>
    <mergeCell ref="D34:D35"/>
    <mergeCell ref="B130:D130"/>
    <mergeCell ref="B127:E127"/>
    <mergeCell ref="B34:B35"/>
    <mergeCell ref="K34:K35"/>
    <mergeCell ref="D17:D18"/>
    <mergeCell ref="B23:B30"/>
    <mergeCell ref="D23:D30"/>
    <mergeCell ref="B128:D128"/>
    <mergeCell ref="B129:D129"/>
    <mergeCell ref="B51:B52"/>
    <mergeCell ref="B133:D133"/>
    <mergeCell ref="B132:D132"/>
    <mergeCell ref="B131:D131"/>
    <mergeCell ref="M100:M101"/>
    <mergeCell ref="N100:N101"/>
    <mergeCell ref="O100:O101"/>
    <mergeCell ref="Q17:Q18"/>
    <mergeCell ref="B1:R1"/>
    <mergeCell ref="B2:R2"/>
    <mergeCell ref="B4:R4"/>
    <mergeCell ref="P13:P14"/>
    <mergeCell ref="R10:R12"/>
    <mergeCell ref="Q10:Q12"/>
    <mergeCell ref="Q13:Q14"/>
    <mergeCell ref="B17:B18"/>
    <mergeCell ref="D15:D16"/>
    <mergeCell ref="B15:B16"/>
    <mergeCell ref="P10:P12"/>
    <mergeCell ref="E15:E16"/>
    <mergeCell ref="K10:K12"/>
    <mergeCell ref="K13:K14"/>
    <mergeCell ref="K15:K16"/>
    <mergeCell ref="K17:K18"/>
    <mergeCell ref="B10:B12"/>
  </mergeCells>
  <pageMargins left="0.511811024" right="0.511811024" top="0.78740157499999996" bottom="0.78740157499999996" header="0.31496062000000002" footer="0.31496062000000002"/>
  <pageSetup paperSize="9" scale="6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7"/>
  <sheetViews>
    <sheetView topLeftCell="A4" zoomScale="68" zoomScaleNormal="68" workbookViewId="0">
      <selection activeCell="N20" sqref="N20"/>
    </sheetView>
  </sheetViews>
  <sheetFormatPr defaultRowHeight="15" x14ac:dyDescent="0.25"/>
  <cols>
    <col min="1" max="1" width="10.7109375" style="1" customWidth="1"/>
    <col min="2" max="2" width="12" style="1" customWidth="1"/>
    <col min="3" max="3" width="9.28515625" style="1" bestFit="1" customWidth="1"/>
    <col min="4" max="4" width="43.42578125" style="9" bestFit="1" customWidth="1"/>
    <col min="5" max="5" width="22.140625" style="1" bestFit="1" customWidth="1"/>
    <col min="6" max="6" width="23.42578125" style="25" bestFit="1" customWidth="1"/>
    <col min="7" max="7" width="9.140625" style="1"/>
    <col min="8" max="8" width="9.5703125" style="1" bestFit="1" customWidth="1"/>
    <col min="9" max="9" width="15.5703125" style="1" bestFit="1" customWidth="1"/>
    <col min="10" max="10" width="21" style="1" customWidth="1"/>
    <col min="11" max="15" width="20" style="1" customWidth="1"/>
    <col min="16" max="16" width="21.5703125" style="1" customWidth="1"/>
    <col min="17" max="17" width="17.85546875" style="1" bestFit="1" customWidth="1"/>
    <col min="18" max="18" width="128.5703125" style="30" customWidth="1"/>
    <col min="19" max="16384" width="9.140625" style="1"/>
  </cols>
  <sheetData>
    <row r="1" spans="1:18" s="4" customFormat="1" ht="19.5" x14ac:dyDescent="0.25">
      <c r="C1" s="291" t="s">
        <v>88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4" customFormat="1" ht="19.5" x14ac:dyDescent="0.25">
      <c r="C2" s="291" t="s">
        <v>171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18" s="4" customFormat="1" ht="19.5" x14ac:dyDescent="0.25">
      <c r="C3" s="5"/>
      <c r="D3" s="7"/>
      <c r="E3" s="5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7"/>
    </row>
    <row r="4" spans="1:18" s="4" customFormat="1" ht="19.5" x14ac:dyDescent="0.25">
      <c r="C4" s="292" t="s">
        <v>97</v>
      </c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</row>
    <row r="5" spans="1:18" s="4" customFormat="1" ht="19.5" x14ac:dyDescent="0.25">
      <c r="C5" s="76"/>
      <c r="D5" s="8"/>
      <c r="E5" s="76"/>
      <c r="F5" s="8"/>
      <c r="G5" s="76"/>
      <c r="H5" s="76"/>
      <c r="I5" s="76"/>
      <c r="J5" s="76"/>
      <c r="K5" s="76"/>
      <c r="L5" s="100"/>
      <c r="M5" s="100"/>
      <c r="N5" s="100"/>
      <c r="O5" s="100"/>
      <c r="P5" s="76"/>
      <c r="Q5" s="76"/>
      <c r="R5" s="28"/>
    </row>
    <row r="6" spans="1:18" s="2" customFormat="1" ht="28.5" x14ac:dyDescent="0.25">
      <c r="A6" s="10" t="s">
        <v>208</v>
      </c>
      <c r="B6" s="10" t="s">
        <v>91</v>
      </c>
      <c r="C6" s="10" t="s">
        <v>90</v>
      </c>
      <c r="D6" s="10" t="s">
        <v>92</v>
      </c>
      <c r="E6" s="10" t="s">
        <v>93</v>
      </c>
      <c r="F6" s="10" t="s">
        <v>196</v>
      </c>
      <c r="G6" s="10" t="s">
        <v>50</v>
      </c>
      <c r="H6" s="10" t="s">
        <v>102</v>
      </c>
      <c r="I6" s="10" t="s">
        <v>95</v>
      </c>
      <c r="J6" s="10" t="s">
        <v>96</v>
      </c>
      <c r="K6" s="10" t="s">
        <v>103</v>
      </c>
      <c r="L6" s="10" t="s">
        <v>206</v>
      </c>
      <c r="M6" s="10" t="s">
        <v>207</v>
      </c>
      <c r="N6" s="10" t="s">
        <v>210</v>
      </c>
      <c r="O6" s="10" t="s">
        <v>211</v>
      </c>
      <c r="P6" s="10" t="s">
        <v>89</v>
      </c>
      <c r="Q6" s="10" t="s">
        <v>94</v>
      </c>
      <c r="R6" s="10" t="s">
        <v>98</v>
      </c>
    </row>
    <row r="7" spans="1:18" ht="27" customHeight="1" x14ac:dyDescent="0.25">
      <c r="A7" s="99" t="s">
        <v>212</v>
      </c>
      <c r="B7" s="34">
        <v>269</v>
      </c>
      <c r="C7" s="91">
        <v>43949</v>
      </c>
      <c r="D7" s="92" t="s">
        <v>202</v>
      </c>
      <c r="E7" s="91" t="s">
        <v>189</v>
      </c>
      <c r="F7" s="92" t="s">
        <v>203</v>
      </c>
      <c r="G7" s="91" t="s">
        <v>50</v>
      </c>
      <c r="H7" s="14">
        <v>20</v>
      </c>
      <c r="I7" s="80">
        <v>118.5</v>
      </c>
      <c r="J7" s="80">
        <f>H7*I7</f>
        <v>2370</v>
      </c>
      <c r="K7" s="93">
        <v>2370</v>
      </c>
      <c r="L7" s="96">
        <v>2370</v>
      </c>
      <c r="M7" s="96">
        <v>2370</v>
      </c>
      <c r="N7" s="102">
        <v>1639</v>
      </c>
      <c r="O7" s="103">
        <v>43950</v>
      </c>
      <c r="P7" s="94" t="s">
        <v>28</v>
      </c>
      <c r="Q7" s="94" t="s">
        <v>204</v>
      </c>
      <c r="R7" s="26" t="s">
        <v>205</v>
      </c>
    </row>
    <row r="8" spans="1:18" ht="27" customHeight="1" x14ac:dyDescent="0.25">
      <c r="A8" s="99" t="s">
        <v>212</v>
      </c>
      <c r="B8" s="34">
        <v>286</v>
      </c>
      <c r="C8" s="73">
        <v>43955</v>
      </c>
      <c r="D8" s="75" t="s">
        <v>172</v>
      </c>
      <c r="E8" s="73" t="s">
        <v>48</v>
      </c>
      <c r="F8" s="75" t="s">
        <v>173</v>
      </c>
      <c r="G8" s="73" t="s">
        <v>50</v>
      </c>
      <c r="H8" s="14">
        <v>10</v>
      </c>
      <c r="I8" s="72">
        <v>10</v>
      </c>
      <c r="J8" s="72">
        <v>100</v>
      </c>
      <c r="K8" s="35">
        <v>100</v>
      </c>
      <c r="L8" s="96">
        <v>100</v>
      </c>
      <c r="M8" s="96">
        <v>100</v>
      </c>
      <c r="N8" s="102">
        <v>331</v>
      </c>
      <c r="O8" s="103">
        <v>43958</v>
      </c>
      <c r="P8" s="70" t="s">
        <v>28</v>
      </c>
      <c r="Q8" s="70" t="s">
        <v>54</v>
      </c>
      <c r="R8" s="26" t="s">
        <v>174</v>
      </c>
    </row>
    <row r="9" spans="1:18" ht="27" customHeight="1" x14ac:dyDescent="0.25">
      <c r="A9" s="313" t="s">
        <v>212</v>
      </c>
      <c r="B9" s="297">
        <v>525</v>
      </c>
      <c r="C9" s="313">
        <v>44071</v>
      </c>
      <c r="D9" s="310" t="s">
        <v>188</v>
      </c>
      <c r="E9" s="313" t="s">
        <v>189</v>
      </c>
      <c r="F9" s="157" t="s">
        <v>240</v>
      </c>
      <c r="G9" s="158" t="s">
        <v>50</v>
      </c>
      <c r="H9" s="14">
        <v>1</v>
      </c>
      <c r="I9" s="80">
        <v>7.99</v>
      </c>
      <c r="J9" s="80">
        <v>7.99</v>
      </c>
      <c r="K9" s="283">
        <v>43.89</v>
      </c>
      <c r="L9" s="283">
        <v>43.89</v>
      </c>
      <c r="M9" s="283">
        <v>43.89</v>
      </c>
      <c r="N9" s="285">
        <v>1740</v>
      </c>
      <c r="O9" s="287">
        <v>44083</v>
      </c>
      <c r="P9" s="289" t="s">
        <v>12</v>
      </c>
      <c r="Q9" s="289" t="s">
        <v>54</v>
      </c>
      <c r="R9" s="293" t="s">
        <v>244</v>
      </c>
    </row>
    <row r="10" spans="1:18" ht="27" customHeight="1" x14ac:dyDescent="0.25">
      <c r="A10" s="314"/>
      <c r="B10" s="302"/>
      <c r="C10" s="314"/>
      <c r="D10" s="311"/>
      <c r="E10" s="314"/>
      <c r="F10" s="157" t="s">
        <v>241</v>
      </c>
      <c r="G10" s="158" t="s">
        <v>50</v>
      </c>
      <c r="H10" s="14">
        <v>1</v>
      </c>
      <c r="I10" s="80">
        <v>8.99</v>
      </c>
      <c r="J10" s="80">
        <v>8.99</v>
      </c>
      <c r="K10" s="319"/>
      <c r="L10" s="319"/>
      <c r="M10" s="319"/>
      <c r="N10" s="320"/>
      <c r="O10" s="322"/>
      <c r="P10" s="296"/>
      <c r="Q10" s="296"/>
      <c r="R10" s="294"/>
    </row>
    <row r="11" spans="1:18" ht="27" customHeight="1" x14ac:dyDescent="0.25">
      <c r="A11" s="314"/>
      <c r="B11" s="302"/>
      <c r="C11" s="314"/>
      <c r="D11" s="311"/>
      <c r="E11" s="314"/>
      <c r="F11" s="157" t="s">
        <v>242</v>
      </c>
      <c r="G11" s="158" t="s">
        <v>50</v>
      </c>
      <c r="H11" s="14">
        <v>3</v>
      </c>
      <c r="I11" s="80">
        <v>5.99</v>
      </c>
      <c r="J11" s="80">
        <v>17.97</v>
      </c>
      <c r="K11" s="319"/>
      <c r="L11" s="319"/>
      <c r="M11" s="319"/>
      <c r="N11" s="320"/>
      <c r="O11" s="322"/>
      <c r="P11" s="296"/>
      <c r="Q11" s="296"/>
      <c r="R11" s="294"/>
    </row>
    <row r="12" spans="1:18" ht="27" customHeight="1" x14ac:dyDescent="0.25">
      <c r="A12" s="315"/>
      <c r="B12" s="298"/>
      <c r="C12" s="315"/>
      <c r="D12" s="312"/>
      <c r="E12" s="315"/>
      <c r="F12" s="157" t="s">
        <v>243</v>
      </c>
      <c r="G12" s="158" t="s">
        <v>50</v>
      </c>
      <c r="H12" s="14">
        <v>6</v>
      </c>
      <c r="I12" s="80">
        <v>1.49</v>
      </c>
      <c r="J12" s="80">
        <v>8.94</v>
      </c>
      <c r="K12" s="284"/>
      <c r="L12" s="284"/>
      <c r="M12" s="284"/>
      <c r="N12" s="286"/>
      <c r="O12" s="288"/>
      <c r="P12" s="290"/>
      <c r="Q12" s="290"/>
      <c r="R12" s="295"/>
    </row>
    <row r="13" spans="1:18" ht="27" customHeight="1" x14ac:dyDescent="0.25">
      <c r="A13" s="167" t="s">
        <v>212</v>
      </c>
      <c r="B13" s="172">
        <v>542</v>
      </c>
      <c r="C13" s="167">
        <v>44082</v>
      </c>
      <c r="D13" s="166" t="s">
        <v>246</v>
      </c>
      <c r="E13" s="167" t="s">
        <v>198</v>
      </c>
      <c r="F13" s="166" t="s">
        <v>247</v>
      </c>
      <c r="G13" s="167" t="s">
        <v>53</v>
      </c>
      <c r="H13" s="14">
        <v>20</v>
      </c>
      <c r="I13" s="80">
        <v>37.863999999999997</v>
      </c>
      <c r="J13" s="80">
        <f>H13*I13</f>
        <v>757.28</v>
      </c>
      <c r="K13" s="168">
        <v>757.28</v>
      </c>
      <c r="L13" s="168">
        <v>757.28</v>
      </c>
      <c r="M13" s="168">
        <v>757.28</v>
      </c>
      <c r="N13" s="171">
        <v>12772</v>
      </c>
      <c r="O13" s="170">
        <v>44085</v>
      </c>
      <c r="P13" s="169" t="s">
        <v>12</v>
      </c>
      <c r="Q13" s="169" t="s">
        <v>248</v>
      </c>
      <c r="R13" s="26" t="s">
        <v>249</v>
      </c>
    </row>
    <row r="14" spans="1:18" ht="27" customHeight="1" x14ac:dyDescent="0.25">
      <c r="A14" s="167" t="s">
        <v>212</v>
      </c>
      <c r="B14" s="172">
        <v>543</v>
      </c>
      <c r="C14" s="167">
        <v>44082</v>
      </c>
      <c r="D14" s="166" t="s">
        <v>230</v>
      </c>
      <c r="E14" s="167" t="s">
        <v>231</v>
      </c>
      <c r="F14" s="166" t="s">
        <v>250</v>
      </c>
      <c r="G14" s="167" t="s">
        <v>53</v>
      </c>
      <c r="H14" s="14">
        <v>15</v>
      </c>
      <c r="I14" s="80">
        <v>78</v>
      </c>
      <c r="J14" s="80">
        <f>H14*I14</f>
        <v>1170</v>
      </c>
      <c r="K14" s="168">
        <v>1170</v>
      </c>
      <c r="L14" s="168">
        <v>1170</v>
      </c>
      <c r="M14" s="168">
        <v>1170</v>
      </c>
      <c r="N14" s="171">
        <v>4454</v>
      </c>
      <c r="O14" s="170">
        <v>44084</v>
      </c>
      <c r="P14" s="169" t="s">
        <v>12</v>
      </c>
      <c r="Q14" s="169" t="s">
        <v>248</v>
      </c>
      <c r="R14" s="26" t="s">
        <v>251</v>
      </c>
    </row>
    <row r="15" spans="1:18" ht="27" customHeight="1" x14ac:dyDescent="0.25">
      <c r="A15" s="192" t="s">
        <v>212</v>
      </c>
      <c r="B15" s="198">
        <v>614</v>
      </c>
      <c r="C15" s="192">
        <v>44117</v>
      </c>
      <c r="D15" s="196" t="s">
        <v>255</v>
      </c>
      <c r="E15" s="192" t="s">
        <v>256</v>
      </c>
      <c r="F15" s="196" t="s">
        <v>257</v>
      </c>
      <c r="G15" s="192" t="s">
        <v>258</v>
      </c>
      <c r="H15" s="14">
        <v>60</v>
      </c>
      <c r="I15" s="80">
        <v>5.25</v>
      </c>
      <c r="J15" s="80">
        <f>H15*I15</f>
        <v>315</v>
      </c>
      <c r="K15" s="193">
        <v>315</v>
      </c>
      <c r="L15" s="193">
        <v>0</v>
      </c>
      <c r="M15" s="193">
        <v>0</v>
      </c>
      <c r="N15" s="197"/>
      <c r="O15" s="195"/>
      <c r="P15" s="194" t="s">
        <v>12</v>
      </c>
      <c r="Q15" s="194" t="s">
        <v>259</v>
      </c>
      <c r="R15" s="26" t="s">
        <v>260</v>
      </c>
    </row>
    <row r="16" spans="1:18" ht="27" customHeight="1" x14ac:dyDescent="0.25">
      <c r="A16" s="230" t="s">
        <v>212</v>
      </c>
      <c r="B16" s="239">
        <v>615</v>
      </c>
      <c r="C16" s="230">
        <v>44117</v>
      </c>
      <c r="D16" s="229" t="s">
        <v>261</v>
      </c>
      <c r="E16" s="230" t="s">
        <v>262</v>
      </c>
      <c r="F16" s="229" t="s">
        <v>263</v>
      </c>
      <c r="G16" s="230" t="s">
        <v>50</v>
      </c>
      <c r="H16" s="14">
        <v>200</v>
      </c>
      <c r="I16" s="80">
        <v>6.18</v>
      </c>
      <c r="J16" s="80">
        <v>1236</v>
      </c>
      <c r="K16" s="231">
        <v>1236</v>
      </c>
      <c r="L16" s="231">
        <v>0</v>
      </c>
      <c r="M16" s="231">
        <v>0</v>
      </c>
      <c r="N16" s="240"/>
      <c r="O16" s="237"/>
      <c r="P16" s="236" t="s">
        <v>12</v>
      </c>
      <c r="Q16" s="236" t="s">
        <v>259</v>
      </c>
      <c r="R16" s="26" t="s">
        <v>264</v>
      </c>
    </row>
    <row r="17" spans="1:18" ht="27" customHeight="1" x14ac:dyDescent="0.25">
      <c r="A17" s="230" t="s">
        <v>212</v>
      </c>
      <c r="B17" s="239">
        <v>616</v>
      </c>
      <c r="C17" s="230">
        <v>44117</v>
      </c>
      <c r="D17" s="229" t="s">
        <v>265</v>
      </c>
      <c r="E17" s="230" t="s">
        <v>266</v>
      </c>
      <c r="F17" s="229" t="s">
        <v>267</v>
      </c>
      <c r="G17" s="230" t="s">
        <v>50</v>
      </c>
      <c r="H17" s="14">
        <v>20</v>
      </c>
      <c r="I17" s="80">
        <v>4.5</v>
      </c>
      <c r="J17" s="80">
        <v>90</v>
      </c>
      <c r="K17" s="231">
        <v>90</v>
      </c>
      <c r="L17" s="231">
        <v>0</v>
      </c>
      <c r="M17" s="231">
        <v>0</v>
      </c>
      <c r="N17" s="240"/>
      <c r="O17" s="237"/>
      <c r="P17" s="236" t="s">
        <v>12</v>
      </c>
      <c r="Q17" s="236" t="s">
        <v>259</v>
      </c>
      <c r="R17" s="26" t="s">
        <v>268</v>
      </c>
    </row>
    <row r="18" spans="1:18" ht="27" customHeight="1" x14ac:dyDescent="0.25">
      <c r="A18" s="313" t="s">
        <v>212</v>
      </c>
      <c r="B18" s="297">
        <v>617</v>
      </c>
      <c r="C18" s="313">
        <v>44117</v>
      </c>
      <c r="D18" s="310" t="s">
        <v>269</v>
      </c>
      <c r="E18" s="313" t="s">
        <v>156</v>
      </c>
      <c r="F18" s="229" t="s">
        <v>263</v>
      </c>
      <c r="G18" s="230" t="s">
        <v>258</v>
      </c>
      <c r="H18" s="14">
        <v>35</v>
      </c>
      <c r="I18" s="80">
        <v>22.94</v>
      </c>
      <c r="J18" s="80">
        <f>H18*I18</f>
        <v>802.90000000000009</v>
      </c>
      <c r="K18" s="283">
        <f>J18+J19</f>
        <v>1031.68</v>
      </c>
      <c r="L18" s="283">
        <v>0</v>
      </c>
      <c r="M18" s="283">
        <v>0</v>
      </c>
      <c r="N18" s="240"/>
      <c r="O18" s="237"/>
      <c r="P18" s="236" t="s">
        <v>12</v>
      </c>
      <c r="Q18" s="236" t="s">
        <v>259</v>
      </c>
      <c r="R18" s="293" t="s">
        <v>272</v>
      </c>
    </row>
    <row r="19" spans="1:18" ht="27" customHeight="1" x14ac:dyDescent="0.25">
      <c r="A19" s="315"/>
      <c r="B19" s="298"/>
      <c r="C19" s="315"/>
      <c r="D19" s="312"/>
      <c r="E19" s="315"/>
      <c r="F19" s="229" t="s">
        <v>263</v>
      </c>
      <c r="G19" s="230" t="s">
        <v>50</v>
      </c>
      <c r="H19" s="14">
        <v>62</v>
      </c>
      <c r="I19" s="80">
        <v>3.69</v>
      </c>
      <c r="J19" s="80">
        <f>H19*I19</f>
        <v>228.78</v>
      </c>
      <c r="K19" s="284"/>
      <c r="L19" s="284"/>
      <c r="M19" s="284"/>
      <c r="N19" s="240"/>
      <c r="O19" s="237"/>
      <c r="P19" s="236" t="s">
        <v>12</v>
      </c>
      <c r="Q19" s="236" t="s">
        <v>259</v>
      </c>
      <c r="R19" s="295"/>
    </row>
    <row r="20" spans="1:18" ht="27" customHeight="1" x14ac:dyDescent="0.25">
      <c r="A20" s="313" t="s">
        <v>212</v>
      </c>
      <c r="B20" s="297">
        <v>618</v>
      </c>
      <c r="C20" s="313">
        <v>44117</v>
      </c>
      <c r="D20" s="310" t="s">
        <v>270</v>
      </c>
      <c r="E20" s="313" t="s">
        <v>271</v>
      </c>
      <c r="F20" s="229" t="s">
        <v>247</v>
      </c>
      <c r="G20" s="230" t="s">
        <v>53</v>
      </c>
      <c r="H20" s="14">
        <v>10</v>
      </c>
      <c r="I20" s="80">
        <v>42.9</v>
      </c>
      <c r="J20" s="80">
        <f>H20*I20</f>
        <v>429</v>
      </c>
      <c r="K20" s="283">
        <v>858</v>
      </c>
      <c r="L20" s="283">
        <v>0</v>
      </c>
      <c r="M20" s="283">
        <v>0</v>
      </c>
      <c r="N20" s="240"/>
      <c r="O20" s="237"/>
      <c r="P20" s="236" t="s">
        <v>12</v>
      </c>
      <c r="Q20" s="236" t="s">
        <v>259</v>
      </c>
      <c r="R20" s="293" t="s">
        <v>272</v>
      </c>
    </row>
    <row r="21" spans="1:18" ht="27" customHeight="1" x14ac:dyDescent="0.25">
      <c r="A21" s="315"/>
      <c r="B21" s="298"/>
      <c r="C21" s="315"/>
      <c r="D21" s="312"/>
      <c r="E21" s="315"/>
      <c r="F21" s="229" t="s">
        <v>247</v>
      </c>
      <c r="G21" s="230" t="s">
        <v>53</v>
      </c>
      <c r="H21" s="14">
        <v>10</v>
      </c>
      <c r="I21" s="80">
        <v>42.9</v>
      </c>
      <c r="J21" s="80">
        <f>H21*I21</f>
        <v>429</v>
      </c>
      <c r="K21" s="284"/>
      <c r="L21" s="284"/>
      <c r="M21" s="284"/>
      <c r="N21" s="240"/>
      <c r="O21" s="237"/>
      <c r="P21" s="236" t="s">
        <v>12</v>
      </c>
      <c r="Q21" s="236" t="s">
        <v>259</v>
      </c>
      <c r="R21" s="295"/>
    </row>
    <row r="22" spans="1:18" ht="24.75" customHeight="1" x14ac:dyDescent="0.25">
      <c r="A22" s="327"/>
      <c r="B22" s="328"/>
      <c r="C22" s="328"/>
      <c r="D22" s="328"/>
      <c r="E22" s="328"/>
      <c r="F22" s="328"/>
      <c r="G22" s="328"/>
      <c r="H22" s="328"/>
      <c r="I22" s="328"/>
      <c r="J22" s="329"/>
      <c r="K22" s="11">
        <f>K7+K8+K9+K13+K14+K15+K16+K17+K18+K20</f>
        <v>7971.85</v>
      </c>
      <c r="L22" s="148">
        <f>SUM(L7:L21)</f>
        <v>4441.17</v>
      </c>
      <c r="M22" s="148">
        <f>SUM(M7:M21)</f>
        <v>4441.17</v>
      </c>
      <c r="N22" s="165"/>
      <c r="O22" s="165"/>
      <c r="P22" s="3"/>
      <c r="Q22" s="3"/>
      <c r="R22" s="29"/>
    </row>
    <row r="24" spans="1:18" ht="29.25" customHeight="1" x14ac:dyDescent="0.25">
      <c r="C24" s="306" t="s">
        <v>105</v>
      </c>
      <c r="D24" s="306"/>
      <c r="E24" s="306"/>
    </row>
    <row r="25" spans="1:18" ht="29.25" customHeight="1" x14ac:dyDescent="0.25">
      <c r="C25" s="280" t="s">
        <v>29</v>
      </c>
      <c r="D25" s="282"/>
      <c r="E25" s="72">
        <f>K7+K8</f>
        <v>2470</v>
      </c>
    </row>
    <row r="26" spans="1:18" ht="29.25" customHeight="1" x14ac:dyDescent="0.25">
      <c r="C26" s="280" t="s">
        <v>30</v>
      </c>
      <c r="D26" s="282"/>
      <c r="E26" s="80">
        <f>K9+K13+K14+K15+K16+K17+K18+K20</f>
        <v>5501.85</v>
      </c>
    </row>
    <row r="27" spans="1:18" ht="29.25" customHeight="1" x14ac:dyDescent="0.25">
      <c r="C27" s="303" t="s">
        <v>104</v>
      </c>
      <c r="D27" s="305"/>
      <c r="E27" s="54">
        <f>E25+E26</f>
        <v>7971.85</v>
      </c>
    </row>
  </sheetData>
  <mergeCells count="39">
    <mergeCell ref="C26:D26"/>
    <mergeCell ref="C27:D27"/>
    <mergeCell ref="C24:E24"/>
    <mergeCell ref="C25:D25"/>
    <mergeCell ref="K18:K19"/>
    <mergeCell ref="C18:C19"/>
    <mergeCell ref="D18:D19"/>
    <mergeCell ref="E18:E19"/>
    <mergeCell ref="C20:C21"/>
    <mergeCell ref="D20:D21"/>
    <mergeCell ref="E20:E21"/>
    <mergeCell ref="K20:K21"/>
    <mergeCell ref="A22:J22"/>
    <mergeCell ref="A18:A19"/>
    <mergeCell ref="B18:B19"/>
    <mergeCell ref="A20:A21"/>
    <mergeCell ref="L18:L19"/>
    <mergeCell ref="M18:M19"/>
    <mergeCell ref="A9:A12"/>
    <mergeCell ref="B9:B12"/>
    <mergeCell ref="C9:C12"/>
    <mergeCell ref="D9:D12"/>
    <mergeCell ref="E9:E12"/>
    <mergeCell ref="B20:B21"/>
    <mergeCell ref="L20:L21"/>
    <mergeCell ref="M20:M21"/>
    <mergeCell ref="C1:R1"/>
    <mergeCell ref="C2:R2"/>
    <mergeCell ref="C4:R4"/>
    <mergeCell ref="K9:K12"/>
    <mergeCell ref="P9:P12"/>
    <mergeCell ref="Q9:Q12"/>
    <mergeCell ref="R9:R12"/>
    <mergeCell ref="R18:R19"/>
    <mergeCell ref="R20:R21"/>
    <mergeCell ref="N9:N12"/>
    <mergeCell ref="O9:O12"/>
    <mergeCell ref="L9:L12"/>
    <mergeCell ref="M9:M12"/>
  </mergeCells>
  <pageMargins left="0.511811024" right="0.511811024" top="0.78740157499999996" bottom="0.78740157499999996" header="0.31496062000000002" footer="0.31496062000000002"/>
  <pageSetup paperSize="9" scale="38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topLeftCell="A19" zoomScale="70" zoomScaleNormal="70" workbookViewId="0">
      <selection activeCell="A29" sqref="A29"/>
    </sheetView>
  </sheetViews>
  <sheetFormatPr defaultRowHeight="15" x14ac:dyDescent="0.25"/>
  <cols>
    <col min="1" max="1" width="27" style="1" bestFit="1" customWidth="1"/>
    <col min="2" max="2" width="9.28515625" style="1" bestFit="1" customWidth="1"/>
    <col min="3" max="3" width="11.85546875" style="1" customWidth="1"/>
    <col min="4" max="4" width="43.42578125" style="9" bestFit="1" customWidth="1"/>
    <col min="5" max="5" width="22.140625" style="1" bestFit="1" customWidth="1"/>
    <col min="6" max="6" width="30.5703125" style="25" bestFit="1" customWidth="1"/>
    <col min="7" max="7" width="9.140625" style="1"/>
    <col min="8" max="8" width="9.5703125" style="1" bestFit="1" customWidth="1"/>
    <col min="9" max="9" width="15.5703125" style="1" bestFit="1" customWidth="1"/>
    <col min="10" max="10" width="21" style="1" customWidth="1"/>
    <col min="11" max="15" width="20" style="1" customWidth="1"/>
    <col min="16" max="16" width="21.5703125" style="1" customWidth="1"/>
    <col min="17" max="17" width="17.85546875" style="1" bestFit="1" customWidth="1"/>
    <col min="18" max="18" width="128.5703125" style="30" customWidth="1"/>
    <col min="19" max="16384" width="9.140625" style="1"/>
  </cols>
  <sheetData>
    <row r="1" spans="1:18" s="4" customFormat="1" ht="19.5" x14ac:dyDescent="0.25">
      <c r="B1" s="291" t="s">
        <v>88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4" customFormat="1" ht="19.5" x14ac:dyDescent="0.25">
      <c r="B2" s="291" t="s">
        <v>88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18" s="4" customFormat="1" ht="19.5" x14ac:dyDescent="0.25">
      <c r="B3" s="5"/>
      <c r="C3" s="5"/>
      <c r="D3" s="7"/>
      <c r="E3" s="5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7"/>
    </row>
    <row r="4" spans="1:18" s="4" customFormat="1" ht="19.5" x14ac:dyDescent="0.25">
      <c r="B4" s="292" t="s">
        <v>97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</row>
    <row r="5" spans="1:18" s="4" customFormat="1" ht="19.5" x14ac:dyDescent="0.25">
      <c r="B5" s="76"/>
      <c r="C5" s="76"/>
      <c r="D5" s="8"/>
      <c r="E5" s="76"/>
      <c r="F5" s="8"/>
      <c r="G5" s="76"/>
      <c r="H5" s="76"/>
      <c r="I5" s="76"/>
      <c r="J5" s="76"/>
      <c r="K5" s="76"/>
      <c r="L5" s="100"/>
      <c r="M5" s="100"/>
      <c r="N5" s="100"/>
      <c r="O5" s="100"/>
      <c r="P5" s="76"/>
      <c r="Q5" s="76"/>
      <c r="R5" s="28"/>
    </row>
    <row r="6" spans="1:18" s="2" customFormat="1" ht="28.5" x14ac:dyDescent="0.25">
      <c r="A6" s="10" t="s">
        <v>208</v>
      </c>
      <c r="B6" s="10" t="s">
        <v>90</v>
      </c>
      <c r="C6" s="10" t="s">
        <v>91</v>
      </c>
      <c r="D6" s="10" t="s">
        <v>92</v>
      </c>
      <c r="E6" s="10" t="s">
        <v>93</v>
      </c>
      <c r="F6" s="10" t="s">
        <v>196</v>
      </c>
      <c r="G6" s="10" t="s">
        <v>50</v>
      </c>
      <c r="H6" s="10" t="s">
        <v>102</v>
      </c>
      <c r="I6" s="10" t="s">
        <v>95</v>
      </c>
      <c r="J6" s="10" t="s">
        <v>96</v>
      </c>
      <c r="K6" s="10" t="s">
        <v>103</v>
      </c>
      <c r="L6" s="10" t="s">
        <v>206</v>
      </c>
      <c r="M6" s="10" t="s">
        <v>207</v>
      </c>
      <c r="N6" s="10" t="s">
        <v>210</v>
      </c>
      <c r="O6" s="10" t="s">
        <v>211</v>
      </c>
      <c r="P6" s="10" t="s">
        <v>89</v>
      </c>
      <c r="Q6" s="10" t="s">
        <v>94</v>
      </c>
      <c r="R6" s="10" t="s">
        <v>98</v>
      </c>
    </row>
    <row r="7" spans="1:18" ht="26.25" customHeight="1" x14ac:dyDescent="0.25">
      <c r="A7" s="99" t="s">
        <v>214</v>
      </c>
      <c r="B7" s="73">
        <v>43934</v>
      </c>
      <c r="C7" s="34">
        <v>1735</v>
      </c>
      <c r="D7" s="75" t="s">
        <v>172</v>
      </c>
      <c r="E7" s="73" t="s">
        <v>48</v>
      </c>
      <c r="F7" s="75" t="s">
        <v>173</v>
      </c>
      <c r="G7" s="73" t="s">
        <v>50</v>
      </c>
      <c r="H7" s="14">
        <v>5</v>
      </c>
      <c r="I7" s="72">
        <v>10</v>
      </c>
      <c r="J7" s="72">
        <f t="shared" ref="J7:J24" si="0">H7*I7</f>
        <v>50</v>
      </c>
      <c r="K7" s="35">
        <v>50</v>
      </c>
      <c r="L7" s="96">
        <v>50</v>
      </c>
      <c r="M7" s="96">
        <v>50</v>
      </c>
      <c r="N7" s="102">
        <v>323</v>
      </c>
      <c r="O7" s="103">
        <v>43941</v>
      </c>
      <c r="P7" s="70" t="s">
        <v>28</v>
      </c>
      <c r="Q7" s="70" t="s">
        <v>54</v>
      </c>
      <c r="R7" s="77" t="s">
        <v>174</v>
      </c>
    </row>
    <row r="8" spans="1:18" ht="24.75" customHeight="1" x14ac:dyDescent="0.25">
      <c r="A8" s="313" t="s">
        <v>214</v>
      </c>
      <c r="B8" s="313">
        <v>43935</v>
      </c>
      <c r="C8" s="297">
        <v>1748</v>
      </c>
      <c r="D8" s="313" t="s">
        <v>2</v>
      </c>
      <c r="E8" s="313" t="s">
        <v>38</v>
      </c>
      <c r="F8" s="75" t="s">
        <v>175</v>
      </c>
      <c r="G8" s="73" t="s">
        <v>50</v>
      </c>
      <c r="H8" s="14">
        <v>4</v>
      </c>
      <c r="I8" s="72">
        <v>111.32</v>
      </c>
      <c r="J8" s="72">
        <f t="shared" si="0"/>
        <v>445.28</v>
      </c>
      <c r="K8" s="283">
        <f>J8+J9</f>
        <v>820.28</v>
      </c>
      <c r="L8" s="283">
        <f>K8+K9</f>
        <v>820.28</v>
      </c>
      <c r="M8" s="283">
        <f>L8+L9</f>
        <v>820.28</v>
      </c>
      <c r="N8" s="285">
        <v>6134</v>
      </c>
      <c r="O8" s="287">
        <v>43936</v>
      </c>
      <c r="P8" s="318" t="s">
        <v>28</v>
      </c>
      <c r="Q8" s="318" t="s">
        <v>54</v>
      </c>
      <c r="R8" s="333" t="s">
        <v>177</v>
      </c>
    </row>
    <row r="9" spans="1:18" ht="24.75" customHeight="1" x14ac:dyDescent="0.25">
      <c r="A9" s="315"/>
      <c r="B9" s="315"/>
      <c r="C9" s="298"/>
      <c r="D9" s="315"/>
      <c r="E9" s="315"/>
      <c r="F9" s="75" t="s">
        <v>176</v>
      </c>
      <c r="G9" s="73" t="s">
        <v>50</v>
      </c>
      <c r="H9" s="14">
        <v>15</v>
      </c>
      <c r="I9" s="72">
        <v>25</v>
      </c>
      <c r="J9" s="72">
        <f t="shared" si="0"/>
        <v>375</v>
      </c>
      <c r="K9" s="284"/>
      <c r="L9" s="284"/>
      <c r="M9" s="284"/>
      <c r="N9" s="286"/>
      <c r="O9" s="288"/>
      <c r="P9" s="318"/>
      <c r="Q9" s="318"/>
      <c r="R9" s="333"/>
    </row>
    <row r="10" spans="1:18" ht="27.75" customHeight="1" x14ac:dyDescent="0.25">
      <c r="A10" s="99" t="s">
        <v>213</v>
      </c>
      <c r="B10" s="71">
        <v>43957</v>
      </c>
      <c r="C10" s="74">
        <v>2013</v>
      </c>
      <c r="D10" s="71" t="s">
        <v>147</v>
      </c>
      <c r="E10" s="71" t="s">
        <v>148</v>
      </c>
      <c r="F10" s="75" t="s">
        <v>178</v>
      </c>
      <c r="G10" s="73" t="s">
        <v>179</v>
      </c>
      <c r="H10" s="14">
        <v>6</v>
      </c>
      <c r="I10" s="72">
        <v>50</v>
      </c>
      <c r="J10" s="72">
        <f t="shared" si="0"/>
        <v>300</v>
      </c>
      <c r="K10" s="78">
        <f>J10</f>
        <v>300</v>
      </c>
      <c r="L10" s="95">
        <f>K10</f>
        <v>300</v>
      </c>
      <c r="M10" s="95">
        <f>L10</f>
        <v>300</v>
      </c>
      <c r="N10" s="106">
        <v>154</v>
      </c>
      <c r="O10" s="105">
        <v>43973</v>
      </c>
      <c r="P10" s="70" t="s">
        <v>28</v>
      </c>
      <c r="Q10" s="70" t="s">
        <v>54</v>
      </c>
      <c r="R10" s="77" t="s">
        <v>180</v>
      </c>
    </row>
    <row r="11" spans="1:18" ht="27.75" customHeight="1" x14ac:dyDescent="0.25">
      <c r="A11" s="313" t="s">
        <v>214</v>
      </c>
      <c r="B11" s="313">
        <v>43957</v>
      </c>
      <c r="C11" s="297">
        <v>2014</v>
      </c>
      <c r="D11" s="313" t="s">
        <v>2</v>
      </c>
      <c r="E11" s="313" t="s">
        <v>38</v>
      </c>
      <c r="F11" s="75" t="s">
        <v>181</v>
      </c>
      <c r="G11" s="73" t="s">
        <v>50</v>
      </c>
      <c r="H11" s="14">
        <v>3</v>
      </c>
      <c r="I11" s="72">
        <v>112.5</v>
      </c>
      <c r="J11" s="72">
        <f t="shared" si="0"/>
        <v>337.5</v>
      </c>
      <c r="K11" s="283">
        <f>J11+J12+J13+J14</f>
        <v>568.19999999999993</v>
      </c>
      <c r="L11" s="283">
        <f>K11+K12+K13+K14</f>
        <v>568.19999999999993</v>
      </c>
      <c r="M11" s="283">
        <f>L11+L12+L13+L14</f>
        <v>568.19999999999993</v>
      </c>
      <c r="N11" s="285">
        <v>6179</v>
      </c>
      <c r="O11" s="287">
        <v>43962</v>
      </c>
      <c r="P11" s="318" t="s">
        <v>28</v>
      </c>
      <c r="Q11" s="318" t="s">
        <v>54</v>
      </c>
      <c r="R11" s="334" t="s">
        <v>184</v>
      </c>
    </row>
    <row r="12" spans="1:18" ht="27.75" customHeight="1" x14ac:dyDescent="0.25">
      <c r="A12" s="314"/>
      <c r="B12" s="314"/>
      <c r="C12" s="302"/>
      <c r="D12" s="314"/>
      <c r="E12" s="314"/>
      <c r="F12" s="75" t="s">
        <v>182</v>
      </c>
      <c r="G12" s="73" t="s">
        <v>50</v>
      </c>
      <c r="H12" s="14">
        <v>10</v>
      </c>
      <c r="I12" s="72">
        <v>8.75</v>
      </c>
      <c r="J12" s="72">
        <f t="shared" si="0"/>
        <v>87.5</v>
      </c>
      <c r="K12" s="319"/>
      <c r="L12" s="319"/>
      <c r="M12" s="319"/>
      <c r="N12" s="320"/>
      <c r="O12" s="322"/>
      <c r="P12" s="318"/>
      <c r="Q12" s="318"/>
      <c r="R12" s="334"/>
    </row>
    <row r="13" spans="1:18" ht="27.75" customHeight="1" x14ac:dyDescent="0.25">
      <c r="A13" s="314"/>
      <c r="B13" s="314"/>
      <c r="C13" s="302"/>
      <c r="D13" s="314"/>
      <c r="E13" s="314"/>
      <c r="F13" s="75" t="s">
        <v>183</v>
      </c>
      <c r="G13" s="73" t="s">
        <v>50</v>
      </c>
      <c r="H13" s="14">
        <v>5</v>
      </c>
      <c r="I13" s="72">
        <v>11.48</v>
      </c>
      <c r="J13" s="72">
        <f t="shared" si="0"/>
        <v>57.400000000000006</v>
      </c>
      <c r="K13" s="319"/>
      <c r="L13" s="319"/>
      <c r="M13" s="319"/>
      <c r="N13" s="320"/>
      <c r="O13" s="322"/>
      <c r="P13" s="318"/>
      <c r="Q13" s="318"/>
      <c r="R13" s="334"/>
    </row>
    <row r="14" spans="1:18" ht="27.75" customHeight="1" x14ac:dyDescent="0.25">
      <c r="A14" s="315"/>
      <c r="B14" s="315"/>
      <c r="C14" s="298"/>
      <c r="D14" s="315"/>
      <c r="E14" s="315"/>
      <c r="F14" s="75" t="s">
        <v>185</v>
      </c>
      <c r="G14" s="73" t="s">
        <v>50</v>
      </c>
      <c r="H14" s="14">
        <v>1</v>
      </c>
      <c r="I14" s="72">
        <v>85.8</v>
      </c>
      <c r="J14" s="72">
        <f t="shared" si="0"/>
        <v>85.8</v>
      </c>
      <c r="K14" s="284"/>
      <c r="L14" s="284"/>
      <c r="M14" s="284"/>
      <c r="N14" s="286"/>
      <c r="O14" s="288"/>
      <c r="P14" s="318"/>
      <c r="Q14" s="318"/>
      <c r="R14" s="334"/>
    </row>
    <row r="15" spans="1:18" ht="27.75" customHeight="1" x14ac:dyDescent="0.25">
      <c r="A15" s="313" t="s">
        <v>215</v>
      </c>
      <c r="B15" s="313">
        <v>43957</v>
      </c>
      <c r="C15" s="297">
        <v>2015</v>
      </c>
      <c r="D15" s="313" t="s">
        <v>2</v>
      </c>
      <c r="E15" s="313" t="s">
        <v>38</v>
      </c>
      <c r="F15" s="75" t="s">
        <v>181</v>
      </c>
      <c r="G15" s="73" t="s">
        <v>50</v>
      </c>
      <c r="H15" s="14">
        <v>5</v>
      </c>
      <c r="I15" s="72">
        <v>112.5</v>
      </c>
      <c r="J15" s="72">
        <f t="shared" si="0"/>
        <v>562.5</v>
      </c>
      <c r="K15" s="283">
        <f>J15+J16+J17</f>
        <v>952.85</v>
      </c>
      <c r="L15" s="283">
        <f>K15+K16+K17</f>
        <v>952.85</v>
      </c>
      <c r="M15" s="283">
        <f>L15+L16+L17</f>
        <v>952.85</v>
      </c>
      <c r="N15" s="285">
        <v>6181</v>
      </c>
      <c r="O15" s="104"/>
      <c r="P15" s="318" t="s">
        <v>28</v>
      </c>
      <c r="Q15" s="318" t="s">
        <v>54</v>
      </c>
      <c r="R15" s="334" t="s">
        <v>186</v>
      </c>
    </row>
    <row r="16" spans="1:18" ht="27.75" customHeight="1" x14ac:dyDescent="0.25">
      <c r="A16" s="314"/>
      <c r="B16" s="314"/>
      <c r="C16" s="302"/>
      <c r="D16" s="314"/>
      <c r="E16" s="314"/>
      <c r="F16" s="75" t="s">
        <v>182</v>
      </c>
      <c r="G16" s="73" t="s">
        <v>50</v>
      </c>
      <c r="H16" s="14">
        <v>25</v>
      </c>
      <c r="I16" s="72">
        <v>8.75</v>
      </c>
      <c r="J16" s="72">
        <f t="shared" si="0"/>
        <v>218.75</v>
      </c>
      <c r="K16" s="319"/>
      <c r="L16" s="319"/>
      <c r="M16" s="319"/>
      <c r="N16" s="320"/>
      <c r="O16" s="107">
        <v>43962</v>
      </c>
      <c r="P16" s="318"/>
      <c r="Q16" s="318"/>
      <c r="R16" s="334"/>
    </row>
    <row r="17" spans="1:18" ht="27.75" customHeight="1" x14ac:dyDescent="0.25">
      <c r="A17" s="315"/>
      <c r="B17" s="315"/>
      <c r="C17" s="298"/>
      <c r="D17" s="315"/>
      <c r="E17" s="315"/>
      <c r="F17" s="75" t="s">
        <v>185</v>
      </c>
      <c r="G17" s="73" t="s">
        <v>50</v>
      </c>
      <c r="H17" s="14">
        <v>2</v>
      </c>
      <c r="I17" s="72">
        <v>85.8</v>
      </c>
      <c r="J17" s="72">
        <f t="shared" si="0"/>
        <v>171.6</v>
      </c>
      <c r="K17" s="284"/>
      <c r="L17" s="284"/>
      <c r="M17" s="284"/>
      <c r="N17" s="286"/>
      <c r="O17" s="105"/>
      <c r="P17" s="318"/>
      <c r="Q17" s="318"/>
      <c r="R17" s="334"/>
    </row>
    <row r="18" spans="1:18" ht="27.75" customHeight="1" x14ac:dyDescent="0.25">
      <c r="A18" s="313" t="s">
        <v>216</v>
      </c>
      <c r="B18" s="313">
        <v>43957</v>
      </c>
      <c r="C18" s="297">
        <v>2016</v>
      </c>
      <c r="D18" s="313" t="s">
        <v>2</v>
      </c>
      <c r="E18" s="313" t="s">
        <v>38</v>
      </c>
      <c r="F18" s="75" t="s">
        <v>181</v>
      </c>
      <c r="G18" s="73" t="s">
        <v>50</v>
      </c>
      <c r="H18" s="14">
        <v>2</v>
      </c>
      <c r="I18" s="72">
        <v>112.5</v>
      </c>
      <c r="J18" s="72">
        <f t="shared" si="0"/>
        <v>225</v>
      </c>
      <c r="K18" s="283">
        <f>J18+J19</f>
        <v>268.75</v>
      </c>
      <c r="L18" s="283">
        <f>K18+K19</f>
        <v>268.75</v>
      </c>
      <c r="M18" s="283">
        <f>L18+L19</f>
        <v>268.75</v>
      </c>
      <c r="N18" s="285">
        <v>6180</v>
      </c>
      <c r="O18" s="287">
        <v>43962</v>
      </c>
      <c r="P18" s="318" t="s">
        <v>28</v>
      </c>
      <c r="Q18" s="318" t="s">
        <v>54</v>
      </c>
      <c r="R18" s="334" t="s">
        <v>187</v>
      </c>
    </row>
    <row r="19" spans="1:18" ht="27.75" customHeight="1" x14ac:dyDescent="0.25">
      <c r="A19" s="315"/>
      <c r="B19" s="315"/>
      <c r="C19" s="298"/>
      <c r="D19" s="315"/>
      <c r="E19" s="315"/>
      <c r="F19" s="75" t="s">
        <v>182</v>
      </c>
      <c r="G19" s="73" t="s">
        <v>50</v>
      </c>
      <c r="H19" s="14">
        <v>5</v>
      </c>
      <c r="I19" s="72">
        <v>8.75</v>
      </c>
      <c r="J19" s="72">
        <f t="shared" si="0"/>
        <v>43.75</v>
      </c>
      <c r="K19" s="284"/>
      <c r="L19" s="284"/>
      <c r="M19" s="284"/>
      <c r="N19" s="286"/>
      <c r="O19" s="288"/>
      <c r="P19" s="318"/>
      <c r="Q19" s="318"/>
      <c r="R19" s="334"/>
    </row>
    <row r="20" spans="1:18" ht="29.25" customHeight="1" x14ac:dyDescent="0.25">
      <c r="A20" s="99" t="s">
        <v>215</v>
      </c>
      <c r="B20" s="71">
        <v>43965</v>
      </c>
      <c r="C20" s="74">
        <v>2070</v>
      </c>
      <c r="D20" s="71" t="s">
        <v>188</v>
      </c>
      <c r="E20" s="71" t="s">
        <v>189</v>
      </c>
      <c r="F20" s="75" t="s">
        <v>190</v>
      </c>
      <c r="G20" s="73" t="s">
        <v>50</v>
      </c>
      <c r="H20" s="14">
        <v>5</v>
      </c>
      <c r="I20" s="72">
        <v>4.99</v>
      </c>
      <c r="J20" s="72">
        <f t="shared" si="0"/>
        <v>24.950000000000003</v>
      </c>
      <c r="K20" s="78">
        <f>J20</f>
        <v>24.950000000000003</v>
      </c>
      <c r="L20" s="95">
        <f>K20</f>
        <v>24.950000000000003</v>
      </c>
      <c r="M20" s="95">
        <f>L20</f>
        <v>24.950000000000003</v>
      </c>
      <c r="N20" s="106">
        <v>1657</v>
      </c>
      <c r="O20" s="105">
        <v>43977</v>
      </c>
      <c r="P20" s="70" t="s">
        <v>28</v>
      </c>
      <c r="Q20" s="70" t="s">
        <v>54</v>
      </c>
      <c r="R20" s="85" t="s">
        <v>191</v>
      </c>
    </row>
    <row r="21" spans="1:18" ht="44.25" customHeight="1" x14ac:dyDescent="0.25">
      <c r="A21" s="99" t="s">
        <v>217</v>
      </c>
      <c r="B21" s="81">
        <v>44007</v>
      </c>
      <c r="C21" s="83">
        <v>2563</v>
      </c>
      <c r="D21" s="81" t="s">
        <v>192</v>
      </c>
      <c r="E21" s="81" t="s">
        <v>193</v>
      </c>
      <c r="F21" s="84" t="s">
        <v>194</v>
      </c>
      <c r="G21" s="82" t="s">
        <v>50</v>
      </c>
      <c r="H21" s="14">
        <v>6</v>
      </c>
      <c r="I21" s="80">
        <v>259</v>
      </c>
      <c r="J21" s="80">
        <f t="shared" si="0"/>
        <v>1554</v>
      </c>
      <c r="K21" s="78">
        <v>1554</v>
      </c>
      <c r="L21" s="95">
        <v>1554</v>
      </c>
      <c r="M21" s="95">
        <v>1554</v>
      </c>
      <c r="N21" s="106">
        <v>1168</v>
      </c>
      <c r="O21" s="105">
        <v>44014</v>
      </c>
      <c r="P21" s="79" t="s">
        <v>28</v>
      </c>
      <c r="Q21" s="79" t="s">
        <v>54</v>
      </c>
      <c r="R21" s="85" t="s">
        <v>195</v>
      </c>
    </row>
    <row r="22" spans="1:18" ht="30" x14ac:dyDescent="0.25">
      <c r="A22" s="108" t="s">
        <v>217</v>
      </c>
      <c r="B22" s="109">
        <v>44027</v>
      </c>
      <c r="C22" s="110">
        <v>2859</v>
      </c>
      <c r="D22" s="109" t="s">
        <v>218</v>
      </c>
      <c r="E22" s="109" t="s">
        <v>156</v>
      </c>
      <c r="F22" s="114" t="s">
        <v>220</v>
      </c>
      <c r="G22" s="108" t="s">
        <v>50</v>
      </c>
      <c r="H22" s="14">
        <v>4</v>
      </c>
      <c r="I22" s="80">
        <v>27</v>
      </c>
      <c r="J22" s="80">
        <f t="shared" si="0"/>
        <v>108</v>
      </c>
      <c r="K22" s="111">
        <v>108</v>
      </c>
      <c r="L22" s="111">
        <v>108</v>
      </c>
      <c r="M22" s="111">
        <v>108</v>
      </c>
      <c r="N22" s="102">
        <v>21511</v>
      </c>
      <c r="O22" s="113">
        <v>44035</v>
      </c>
      <c r="P22" s="112" t="s">
        <v>28</v>
      </c>
      <c r="Q22" s="112" t="s">
        <v>54</v>
      </c>
      <c r="R22" s="115" t="s">
        <v>219</v>
      </c>
    </row>
    <row r="23" spans="1:18" x14ac:dyDescent="0.25">
      <c r="A23" s="300" t="s">
        <v>217</v>
      </c>
      <c r="B23" s="300">
        <v>44027</v>
      </c>
      <c r="C23" s="331">
        <v>2860</v>
      </c>
      <c r="D23" s="300" t="s">
        <v>218</v>
      </c>
      <c r="E23" s="300" t="s">
        <v>156</v>
      </c>
      <c r="F23" s="116" t="s">
        <v>220</v>
      </c>
      <c r="G23" s="117" t="s">
        <v>50</v>
      </c>
      <c r="H23" s="14">
        <v>28</v>
      </c>
      <c r="I23" s="80">
        <v>27</v>
      </c>
      <c r="J23" s="80">
        <f t="shared" si="0"/>
        <v>756</v>
      </c>
      <c r="K23" s="283">
        <f>J23+J24</f>
        <v>1572</v>
      </c>
      <c r="L23" s="283">
        <v>1572</v>
      </c>
      <c r="M23" s="283">
        <v>1572</v>
      </c>
      <c r="N23" s="330">
        <v>21509</v>
      </c>
      <c r="O23" s="321">
        <v>44035</v>
      </c>
      <c r="P23" s="318" t="s">
        <v>222</v>
      </c>
      <c r="Q23" s="318" t="s">
        <v>54</v>
      </c>
      <c r="R23" s="333" t="s">
        <v>223</v>
      </c>
    </row>
    <row r="24" spans="1:18" x14ac:dyDescent="0.25">
      <c r="A24" s="300"/>
      <c r="B24" s="300"/>
      <c r="C24" s="331"/>
      <c r="D24" s="300"/>
      <c r="E24" s="300"/>
      <c r="F24" s="116" t="s">
        <v>221</v>
      </c>
      <c r="G24" s="117" t="s">
        <v>50</v>
      </c>
      <c r="H24" s="14">
        <v>32</v>
      </c>
      <c r="I24" s="80">
        <v>25.5</v>
      </c>
      <c r="J24" s="80">
        <f t="shared" si="0"/>
        <v>816</v>
      </c>
      <c r="K24" s="284"/>
      <c r="L24" s="284"/>
      <c r="M24" s="284"/>
      <c r="N24" s="330"/>
      <c r="O24" s="321"/>
      <c r="P24" s="318"/>
      <c r="Q24" s="318"/>
      <c r="R24" s="333"/>
    </row>
    <row r="25" spans="1:18" ht="30" x14ac:dyDescent="0.25">
      <c r="A25" s="121" t="s">
        <v>217</v>
      </c>
      <c r="B25" s="122">
        <v>44027</v>
      </c>
      <c r="C25" s="123">
        <v>2872</v>
      </c>
      <c r="D25" s="122" t="s">
        <v>218</v>
      </c>
      <c r="E25" s="122" t="s">
        <v>156</v>
      </c>
      <c r="F25" s="127" t="s">
        <v>220</v>
      </c>
      <c r="G25" s="121" t="s">
        <v>50</v>
      </c>
      <c r="H25" s="14">
        <v>2</v>
      </c>
      <c r="I25" s="80">
        <v>25.5</v>
      </c>
      <c r="J25" s="80">
        <f t="shared" ref="J25:J27" si="1">H25*I25</f>
        <v>51</v>
      </c>
      <c r="K25" s="124">
        <v>51</v>
      </c>
      <c r="L25" s="124">
        <v>51</v>
      </c>
      <c r="M25" s="124">
        <v>51</v>
      </c>
      <c r="N25" s="129">
        <v>21510</v>
      </c>
      <c r="O25" s="126">
        <v>44035</v>
      </c>
      <c r="P25" s="125" t="s">
        <v>222</v>
      </c>
      <c r="Q25" s="125" t="s">
        <v>54</v>
      </c>
      <c r="R25" s="128" t="s">
        <v>219</v>
      </c>
    </row>
    <row r="26" spans="1:18" x14ac:dyDescent="0.25">
      <c r="A26" s="187" t="s">
        <v>215</v>
      </c>
      <c r="B26" s="206">
        <v>44104</v>
      </c>
      <c r="C26" s="204">
        <v>3965</v>
      </c>
      <c r="D26" s="206" t="s">
        <v>252</v>
      </c>
      <c r="E26" s="206" t="s">
        <v>253</v>
      </c>
      <c r="F26" s="215" t="s">
        <v>220</v>
      </c>
      <c r="G26" s="205" t="s">
        <v>50</v>
      </c>
      <c r="H26" s="225">
        <v>4</v>
      </c>
      <c r="I26" s="226">
        <v>28.2</v>
      </c>
      <c r="J26" s="226">
        <f t="shared" si="1"/>
        <v>112.8</v>
      </c>
      <c r="K26" s="210">
        <v>112.8</v>
      </c>
      <c r="L26" s="210"/>
      <c r="M26" s="210"/>
      <c r="N26" s="207"/>
      <c r="O26" s="208"/>
      <c r="P26" s="199" t="s">
        <v>28</v>
      </c>
      <c r="Q26" s="199" t="s">
        <v>200</v>
      </c>
      <c r="R26" s="200" t="s">
        <v>254</v>
      </c>
    </row>
    <row r="27" spans="1:18" x14ac:dyDescent="0.25">
      <c r="A27" s="202" t="s">
        <v>214</v>
      </c>
      <c r="B27" s="202">
        <v>44105</v>
      </c>
      <c r="C27" s="212">
        <v>3666</v>
      </c>
      <c r="D27" s="202" t="s">
        <v>273</v>
      </c>
      <c r="E27" s="202" t="s">
        <v>274</v>
      </c>
      <c r="F27" s="201" t="s">
        <v>275</v>
      </c>
      <c r="G27" s="202" t="s">
        <v>50</v>
      </c>
      <c r="H27" s="14">
        <v>10</v>
      </c>
      <c r="I27" s="80">
        <v>4.99</v>
      </c>
      <c r="J27" s="80">
        <f t="shared" si="1"/>
        <v>49.900000000000006</v>
      </c>
      <c r="K27" s="203">
        <v>49.9</v>
      </c>
      <c r="L27" s="203">
        <v>49.9</v>
      </c>
      <c r="M27" s="203">
        <v>49.9</v>
      </c>
      <c r="N27" s="213">
        <v>4200</v>
      </c>
      <c r="O27" s="211">
        <v>44089</v>
      </c>
      <c r="P27" s="209" t="s">
        <v>28</v>
      </c>
      <c r="Q27" s="209" t="s">
        <v>54</v>
      </c>
      <c r="R27" s="214" t="s">
        <v>276</v>
      </c>
    </row>
    <row r="28" spans="1:18" ht="30" x14ac:dyDescent="0.25">
      <c r="A28" s="255" t="s">
        <v>217</v>
      </c>
      <c r="B28" s="255">
        <v>44151</v>
      </c>
      <c r="C28" s="260">
        <v>4512</v>
      </c>
      <c r="D28" s="255" t="s">
        <v>347</v>
      </c>
      <c r="E28" s="255" t="s">
        <v>348</v>
      </c>
      <c r="F28" s="254" t="s">
        <v>349</v>
      </c>
      <c r="G28" s="255" t="s">
        <v>61</v>
      </c>
      <c r="H28" s="14">
        <v>1</v>
      </c>
      <c r="I28" s="80">
        <v>390</v>
      </c>
      <c r="J28" s="80">
        <v>390</v>
      </c>
      <c r="K28" s="256">
        <v>390</v>
      </c>
      <c r="L28" s="256"/>
      <c r="M28" s="256"/>
      <c r="N28" s="259"/>
      <c r="O28" s="258"/>
      <c r="P28" s="257" t="s">
        <v>12</v>
      </c>
      <c r="Q28" s="257" t="s">
        <v>54</v>
      </c>
      <c r="R28" s="261" t="s">
        <v>350</v>
      </c>
    </row>
    <row r="29" spans="1:18" ht="30" x14ac:dyDescent="0.25">
      <c r="A29" s="273" t="s">
        <v>214</v>
      </c>
      <c r="B29" s="275">
        <v>44160</v>
      </c>
      <c r="C29" s="272">
        <v>4691</v>
      </c>
      <c r="D29" s="275" t="s">
        <v>361</v>
      </c>
      <c r="E29" s="275" t="s">
        <v>362</v>
      </c>
      <c r="F29" s="274" t="s">
        <v>250</v>
      </c>
      <c r="G29" s="275" t="s">
        <v>50</v>
      </c>
      <c r="H29" s="149">
        <v>300</v>
      </c>
      <c r="I29" s="150">
        <v>1.5</v>
      </c>
      <c r="J29" s="150">
        <v>450</v>
      </c>
      <c r="K29" s="271">
        <v>450</v>
      </c>
      <c r="L29" s="271"/>
      <c r="M29" s="271"/>
      <c r="N29" s="278"/>
      <c r="O29" s="277"/>
      <c r="P29" s="276" t="s">
        <v>28</v>
      </c>
      <c r="Q29" s="276" t="s">
        <v>259</v>
      </c>
      <c r="R29" s="279" t="s">
        <v>363</v>
      </c>
    </row>
    <row r="30" spans="1:18" ht="24.75" customHeight="1" x14ac:dyDescent="0.25">
      <c r="B30" s="332" t="s">
        <v>99</v>
      </c>
      <c r="C30" s="332"/>
      <c r="D30" s="332"/>
      <c r="E30" s="332"/>
      <c r="F30" s="332"/>
      <c r="G30" s="332"/>
      <c r="H30" s="332"/>
      <c r="I30" s="332"/>
      <c r="J30" s="332"/>
      <c r="K30" s="148">
        <f>SUM(K7:K29)</f>
        <v>7272.73</v>
      </c>
      <c r="L30" s="148">
        <f>SUM(L7:L21)</f>
        <v>4539.03</v>
      </c>
      <c r="M30" s="148">
        <f>SUM(M7:M21)</f>
        <v>4539.03</v>
      </c>
      <c r="N30" s="101"/>
      <c r="O30" s="101"/>
      <c r="P30" s="3"/>
      <c r="Q30" s="3"/>
      <c r="R30" s="29"/>
    </row>
    <row r="32" spans="1:18" ht="29.25" customHeight="1" x14ac:dyDescent="0.25">
      <c r="B32" s="306" t="s">
        <v>105</v>
      </c>
      <c r="C32" s="306"/>
      <c r="D32" s="306"/>
      <c r="E32" s="306"/>
    </row>
    <row r="33" spans="2:5" ht="29.25" customHeight="1" x14ac:dyDescent="0.25">
      <c r="B33" s="280" t="s">
        <v>29</v>
      </c>
      <c r="C33" s="281"/>
      <c r="D33" s="282"/>
      <c r="E33" s="72">
        <f>K7+K8+K10+K11+K15+K18+K20+K21+K22+K26+K27+K29</f>
        <v>5259.73</v>
      </c>
    </row>
    <row r="34" spans="2:5" ht="29.25" customHeight="1" x14ac:dyDescent="0.25">
      <c r="B34" s="118" t="s">
        <v>30</v>
      </c>
      <c r="C34" s="119"/>
      <c r="D34" s="120"/>
      <c r="E34" s="80">
        <f>K23+K25+K28</f>
        <v>2013</v>
      </c>
    </row>
    <row r="35" spans="2:5" ht="29.25" customHeight="1" x14ac:dyDescent="0.25">
      <c r="B35" s="303" t="s">
        <v>104</v>
      </c>
      <c r="C35" s="304"/>
      <c r="D35" s="305"/>
      <c r="E35" s="54">
        <f>E33+E34</f>
        <v>7272.73</v>
      </c>
    </row>
  </sheetData>
  <mergeCells count="71">
    <mergeCell ref="C15:C17"/>
    <mergeCell ref="L8:L9"/>
    <mergeCell ref="L11:L14"/>
    <mergeCell ref="L15:L17"/>
    <mergeCell ref="L18:L19"/>
    <mergeCell ref="D15:D17"/>
    <mergeCell ref="O18:O19"/>
    <mergeCell ref="A18:A19"/>
    <mergeCell ref="A15:A17"/>
    <mergeCell ref="A11:A14"/>
    <mergeCell ref="A8:A9"/>
    <mergeCell ref="K15:K17"/>
    <mergeCell ref="B8:B9"/>
    <mergeCell ref="C8:C9"/>
    <mergeCell ref="D8:D9"/>
    <mergeCell ref="B18:B19"/>
    <mergeCell ref="C18:C19"/>
    <mergeCell ref="D18:D19"/>
    <mergeCell ref="B11:B14"/>
    <mergeCell ref="C11:C14"/>
    <mergeCell ref="D11:D14"/>
    <mergeCell ref="B15:B17"/>
    <mergeCell ref="B1:R1"/>
    <mergeCell ref="B2:R2"/>
    <mergeCell ref="B4:R4"/>
    <mergeCell ref="B30:J30"/>
    <mergeCell ref="R8:R9"/>
    <mergeCell ref="R11:R14"/>
    <mergeCell ref="R23:R24"/>
    <mergeCell ref="P15:P17"/>
    <mergeCell ref="Q15:Q17"/>
    <mergeCell ref="E18:E19"/>
    <mergeCell ref="R15:R17"/>
    <mergeCell ref="K18:K19"/>
    <mergeCell ref="P18:P19"/>
    <mergeCell ref="Q18:Q19"/>
    <mergeCell ref="R18:R19"/>
    <mergeCell ref="E15:E17"/>
    <mergeCell ref="M15:M17"/>
    <mergeCell ref="M18:M19"/>
    <mergeCell ref="N15:N17"/>
    <mergeCell ref="E8:E9"/>
    <mergeCell ref="K8:K9"/>
    <mergeCell ref="N18:N19"/>
    <mergeCell ref="P8:P9"/>
    <mergeCell ref="Q8:Q9"/>
    <mergeCell ref="K11:K14"/>
    <mergeCell ref="E11:E14"/>
    <mergeCell ref="P11:P14"/>
    <mergeCell ref="Q11:Q14"/>
    <mergeCell ref="M8:M9"/>
    <mergeCell ref="M11:M14"/>
    <mergeCell ref="N8:N9"/>
    <mergeCell ref="O8:O9"/>
    <mergeCell ref="N11:N14"/>
    <mergeCell ref="O11:O14"/>
    <mergeCell ref="A23:A24"/>
    <mergeCell ref="B23:B24"/>
    <mergeCell ref="C23:C24"/>
    <mergeCell ref="D23:D24"/>
    <mergeCell ref="E23:E24"/>
    <mergeCell ref="P23:P24"/>
    <mergeCell ref="Q23:Q24"/>
    <mergeCell ref="B35:D35"/>
    <mergeCell ref="B33:D33"/>
    <mergeCell ref="B32:E32"/>
    <mergeCell ref="O23:O24"/>
    <mergeCell ref="K23:K24"/>
    <mergeCell ref="L23:L24"/>
    <mergeCell ref="M23:M24"/>
    <mergeCell ref="N23:N2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SAUDE</vt:lpstr>
      <vt:lpstr>SOCIAL</vt:lpstr>
      <vt:lpstr>MUNICIPIO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Juliana</cp:lastModifiedBy>
  <cp:lastPrinted>2020-07-06T16:50:32Z</cp:lastPrinted>
  <dcterms:created xsi:type="dcterms:W3CDTF">2020-04-17T11:35:40Z</dcterms:created>
  <dcterms:modified xsi:type="dcterms:W3CDTF">2020-11-27T19:03:18Z</dcterms:modified>
</cp:coreProperties>
</file>